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ichData/rdRichValueTypes.xml" ContentType="application/vnd.ms-excel.rdrichvaluetypes+xml"/>
  <Override PartName="/xl/richData/rdrichvaluestructure.xml" ContentType="application/vnd.ms-excel.rdrichvaluestructure+xml"/>
  <Override PartName="/xl/richData/rdrichvalue.xml" ContentType="application/vnd.ms-excel.rdrichvalue+xml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vetlana\Desktop\SEPTEMBER MENÜÜ 26\OKTOOBER 2026\"/>
    </mc:Choice>
  </mc:AlternateContent>
  <xr:revisionPtr revIDLastSave="0" documentId="13_ncr:1_{81A37501-390C-440E-B5DE-962C17360DEC}" xr6:coauthVersionLast="47" xr6:coauthVersionMax="47" xr10:uidLastSave="{00000000-0000-0000-0000-000000000000}"/>
  <bookViews>
    <workbookView xWindow="-120" yWindow="-120" windowWidth="29040" windowHeight="15720" firstSheet="3" activeTab="3" xr2:uid="{6F966EFF-6B27-4185-BA3A-173B224059B4}"/>
  </bookViews>
  <sheets>
    <sheet name="Nädal_45" sheetId="4" r:id="rId1"/>
    <sheet name="Nädal_46" sheetId="7" r:id="rId2"/>
    <sheet name="Nädal_47" sheetId="5" r:id="rId3"/>
    <sheet name="Nädal_48" sheetId="8" r:id="rId4"/>
    <sheet name="Nädal_49" sheetId="13" r:id="rId5"/>
    <sheet name="Nädal_50" sheetId="14" r:id="rId6"/>
    <sheet name="Nädal_51" sheetId="15" r:id="rId7"/>
    <sheet name="Nädal_01" sheetId="16" r:id="rId8"/>
    <sheet name="Kontroll-leht" sheetId="12" r:id="rId9"/>
  </sheets>
  <definedNames>
    <definedName name="_xlnm.Print_Area" localSheetId="8">'Kontroll-leht'!$A$8:$L$72</definedName>
    <definedName name="_xlnm.Print_Area" localSheetId="7">Nädal_01!$A$1:$H$104</definedName>
    <definedName name="_xlnm.Print_Area" localSheetId="0">Nädal_45!$A$1:$H$100</definedName>
    <definedName name="_xlnm.Print_Area" localSheetId="1">Nädal_46!$A$1:$H$104</definedName>
    <definedName name="_xlnm.Print_Area" localSheetId="2">Nädal_47!$A$1:$H$100</definedName>
    <definedName name="_xlnm.Print_Area" localSheetId="3">Nädal_48!$A$1:$H$104</definedName>
    <definedName name="_xlnm.Print_Area" localSheetId="4">Nädal_49!$A$1:$H$99</definedName>
    <definedName name="_xlnm.Print_Area" localSheetId="5">Nädal_50!$A$1:$H$107</definedName>
    <definedName name="_xlnm.Print_Area" localSheetId="6">Nädal_51!$A$1:$H$100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71" i="15" l="1"/>
  <c r="N71" i="15"/>
  <c r="K71" i="15"/>
  <c r="L71" i="15" s="1"/>
  <c r="K72" i="15"/>
  <c r="L72" i="15" s="1"/>
  <c r="M72" i="15" s="1"/>
  <c r="N72" i="15" s="1"/>
  <c r="K73" i="15"/>
  <c r="L73" i="15" s="1"/>
  <c r="M73" i="15" s="1"/>
  <c r="N73" i="15" s="1"/>
  <c r="K74" i="15"/>
  <c r="L74" i="15" s="1"/>
  <c r="M74" i="15" s="1"/>
  <c r="N74" i="15" s="1"/>
  <c r="K82" i="15"/>
  <c r="L82" i="15" s="1"/>
  <c r="M82" i="15" s="1"/>
  <c r="N82" i="15" s="1"/>
  <c r="K81" i="15"/>
  <c r="L81" i="15" s="1"/>
  <c r="M81" i="15" s="1"/>
  <c r="N81" i="15" s="1"/>
  <c r="K76" i="15"/>
  <c r="L76" i="15" s="1"/>
  <c r="M76" i="15" s="1"/>
  <c r="N76" i="15" s="1"/>
  <c r="L42" i="8" l="1"/>
  <c r="M42" i="8" s="1"/>
  <c r="N42" i="8" s="1"/>
  <c r="L43" i="8"/>
  <c r="M43" i="8" s="1"/>
  <c r="N43" i="8" s="1"/>
  <c r="L44" i="8"/>
  <c r="M44" i="8"/>
  <c r="N44" i="8" s="1"/>
  <c r="L45" i="8"/>
  <c r="M45" i="8" s="1"/>
  <c r="N45" i="8" s="1"/>
  <c r="L46" i="8"/>
  <c r="M46" i="8"/>
  <c r="N46" i="8" s="1"/>
  <c r="L47" i="8"/>
  <c r="M47" i="8" s="1"/>
  <c r="N47" i="8" s="1"/>
  <c r="L48" i="8"/>
  <c r="M48" i="8"/>
  <c r="N48" i="8" s="1"/>
  <c r="L49" i="8"/>
  <c r="L50" i="8"/>
  <c r="M50" i="8"/>
  <c r="N50" i="8" s="1"/>
  <c r="L51" i="8"/>
  <c r="M51" i="8" s="1"/>
  <c r="N51" i="8" s="1"/>
  <c r="L52" i="8"/>
  <c r="M52" i="8"/>
  <c r="N52" i="8" s="1"/>
  <c r="L53" i="8"/>
  <c r="M53" i="8" s="1"/>
  <c r="K43" i="8"/>
  <c r="K44" i="8"/>
  <c r="K45" i="8"/>
  <c r="K46" i="8"/>
  <c r="K47" i="8"/>
  <c r="K48" i="8"/>
  <c r="K49" i="8"/>
  <c r="K50" i="8"/>
  <c r="K51" i="8"/>
  <c r="K52" i="8"/>
  <c r="K53" i="8"/>
  <c r="L90" i="16" l="1"/>
  <c r="M90" i="16"/>
  <c r="N90" i="16"/>
  <c r="K90" i="16"/>
  <c r="F90" i="16"/>
  <c r="G90" i="16"/>
  <c r="H90" i="16"/>
  <c r="E90" i="16"/>
  <c r="E91" i="16"/>
  <c r="L77" i="16"/>
  <c r="M77" i="16"/>
  <c r="N77" i="16" s="1"/>
  <c r="L78" i="16"/>
  <c r="M78" i="16"/>
  <c r="N78" i="16"/>
  <c r="L79" i="16"/>
  <c r="M79" i="16" s="1"/>
  <c r="N79" i="16" s="1"/>
  <c r="L80" i="16"/>
  <c r="M80" i="16" s="1"/>
  <c r="N80" i="16" s="1"/>
  <c r="L81" i="16"/>
  <c r="M81" i="16" s="1"/>
  <c r="N81" i="16" s="1"/>
  <c r="L82" i="16"/>
  <c r="M82" i="16"/>
  <c r="N82" i="16"/>
  <c r="L83" i="16"/>
  <c r="M83" i="16"/>
  <c r="N83" i="16"/>
  <c r="L84" i="16"/>
  <c r="M84" i="16" s="1"/>
  <c r="N84" i="16" s="1"/>
  <c r="L85" i="16"/>
  <c r="M85" i="16"/>
  <c r="N85" i="16" s="1"/>
  <c r="L86" i="16"/>
  <c r="L88" i="16"/>
  <c r="M88" i="16" s="1"/>
  <c r="N88" i="16" s="1"/>
  <c r="L89" i="16"/>
  <c r="M89" i="16"/>
  <c r="K76" i="16"/>
  <c r="L76" i="16" s="1"/>
  <c r="M76" i="16" s="1"/>
  <c r="N76" i="16" s="1"/>
  <c r="K77" i="16"/>
  <c r="K78" i="16"/>
  <c r="K79" i="16"/>
  <c r="K80" i="16"/>
  <c r="K81" i="16"/>
  <c r="K82" i="16"/>
  <c r="K83" i="16"/>
  <c r="K84" i="16"/>
  <c r="K85" i="16"/>
  <c r="K86" i="16"/>
  <c r="K87" i="16"/>
  <c r="L87" i="16" s="1"/>
  <c r="M87" i="16" s="1"/>
  <c r="N87" i="16" s="1"/>
  <c r="K88" i="16"/>
  <c r="K89" i="16"/>
  <c r="K75" i="16"/>
  <c r="L75" i="16" s="1"/>
  <c r="M75" i="16" s="1"/>
  <c r="N75" i="16" s="1"/>
  <c r="F73" i="16"/>
  <c r="G73" i="16"/>
  <c r="H73" i="16"/>
  <c r="E73" i="16"/>
  <c r="L73" i="16"/>
  <c r="M73" i="16"/>
  <c r="N73" i="16"/>
  <c r="K73" i="16"/>
  <c r="N60" i="16"/>
  <c r="L59" i="16"/>
  <c r="M59" i="16"/>
  <c r="N59" i="16" s="1"/>
  <c r="L60" i="16"/>
  <c r="M60" i="16" s="1"/>
  <c r="L62" i="16"/>
  <c r="M62" i="16" s="1"/>
  <c r="N62" i="16" s="1"/>
  <c r="L63" i="16"/>
  <c r="M63" i="16"/>
  <c r="N63" i="16" s="1"/>
  <c r="L64" i="16"/>
  <c r="M64" i="16" s="1"/>
  <c r="N64" i="16" s="1"/>
  <c r="L66" i="16"/>
  <c r="M66" i="16" s="1"/>
  <c r="N66" i="16" s="1"/>
  <c r="L67" i="16"/>
  <c r="M67" i="16"/>
  <c r="N67" i="16" s="1"/>
  <c r="L68" i="16"/>
  <c r="M68" i="16" s="1"/>
  <c r="N68" i="16" s="1"/>
  <c r="L69" i="16"/>
  <c r="L71" i="16"/>
  <c r="M71" i="16"/>
  <c r="N71" i="16" s="1"/>
  <c r="L72" i="16"/>
  <c r="M72" i="16" s="1"/>
  <c r="K58" i="16"/>
  <c r="L58" i="16" s="1"/>
  <c r="M58" i="16" s="1"/>
  <c r="N58" i="16" s="1"/>
  <c r="K59" i="16"/>
  <c r="K60" i="16"/>
  <c r="K61" i="16"/>
  <c r="L61" i="16" s="1"/>
  <c r="M61" i="16" s="1"/>
  <c r="N61" i="16" s="1"/>
  <c r="K62" i="16"/>
  <c r="K63" i="16"/>
  <c r="K64" i="16"/>
  <c r="K65" i="16"/>
  <c r="L65" i="16" s="1"/>
  <c r="M65" i="16" s="1"/>
  <c r="N65" i="16" s="1"/>
  <c r="K66" i="16"/>
  <c r="K67" i="16"/>
  <c r="K68" i="16"/>
  <c r="K69" i="16"/>
  <c r="K70" i="16"/>
  <c r="L70" i="16" s="1"/>
  <c r="M70" i="16" s="1"/>
  <c r="N70" i="16" s="1"/>
  <c r="K71" i="16"/>
  <c r="K72" i="16"/>
  <c r="K57" i="16"/>
  <c r="L57" i="16" s="1"/>
  <c r="M57" i="16" s="1"/>
  <c r="N57" i="16" s="1"/>
  <c r="L43" i="16"/>
  <c r="M43" i="16" s="1"/>
  <c r="N43" i="16" s="1"/>
  <c r="L44" i="16"/>
  <c r="M44" i="16" s="1"/>
  <c r="N44" i="16" s="1"/>
  <c r="L45" i="16"/>
  <c r="M45" i="16"/>
  <c r="N45" i="16" s="1"/>
  <c r="L46" i="16"/>
  <c r="M46" i="16"/>
  <c r="N46" i="16"/>
  <c r="L47" i="16"/>
  <c r="M47" i="16" s="1"/>
  <c r="N47" i="16" s="1"/>
  <c r="L48" i="16"/>
  <c r="M48" i="16" s="1"/>
  <c r="N48" i="16" s="1"/>
  <c r="L49" i="16"/>
  <c r="M49" i="16"/>
  <c r="N49" i="16" s="1"/>
  <c r="L50" i="16"/>
  <c r="M50" i="16"/>
  <c r="N50" i="16"/>
  <c r="L51" i="16"/>
  <c r="L52" i="16"/>
  <c r="M52" i="16" s="1"/>
  <c r="N52" i="16" s="1"/>
  <c r="L53" i="16"/>
  <c r="M53" i="16"/>
  <c r="N53" i="16" s="1"/>
  <c r="L54" i="16"/>
  <c r="M54" i="16"/>
  <c r="K44" i="16"/>
  <c r="K45" i="16"/>
  <c r="K46" i="16"/>
  <c r="K47" i="16"/>
  <c r="K48" i="16"/>
  <c r="K49" i="16"/>
  <c r="K50" i="16"/>
  <c r="K51" i="16"/>
  <c r="K52" i="16"/>
  <c r="K53" i="16"/>
  <c r="K54" i="16"/>
  <c r="K43" i="16"/>
  <c r="E55" i="16"/>
  <c r="L41" i="16"/>
  <c r="M41" i="16"/>
  <c r="N41" i="16"/>
  <c r="K41" i="16"/>
  <c r="F41" i="16"/>
  <c r="G41" i="16"/>
  <c r="H41" i="16"/>
  <c r="E41" i="16"/>
  <c r="E24" i="16"/>
  <c r="L30" i="16"/>
  <c r="M30" i="16" s="1"/>
  <c r="N30" i="16" s="1"/>
  <c r="L31" i="16"/>
  <c r="M31" i="16" s="1"/>
  <c r="N31" i="16" s="1"/>
  <c r="L32" i="16"/>
  <c r="M32" i="16"/>
  <c r="N32" i="16" s="1"/>
  <c r="L35" i="16"/>
  <c r="M35" i="16" s="1"/>
  <c r="N35" i="16" s="1"/>
  <c r="L36" i="16"/>
  <c r="M36" i="16"/>
  <c r="N36" i="16" s="1"/>
  <c r="L37" i="16"/>
  <c r="L39" i="16"/>
  <c r="M39" i="16" s="1"/>
  <c r="N39" i="16" s="1"/>
  <c r="L40" i="16"/>
  <c r="M40" i="16"/>
  <c r="K27" i="16"/>
  <c r="L27" i="16" s="1"/>
  <c r="M27" i="16" s="1"/>
  <c r="N27" i="16" s="1"/>
  <c r="K28" i="16"/>
  <c r="L28" i="16" s="1"/>
  <c r="M28" i="16" s="1"/>
  <c r="N28" i="16" s="1"/>
  <c r="K29" i="16"/>
  <c r="L29" i="16" s="1"/>
  <c r="M29" i="16" s="1"/>
  <c r="N29" i="16" s="1"/>
  <c r="K30" i="16"/>
  <c r="K31" i="16"/>
  <c r="K32" i="16"/>
  <c r="K33" i="16"/>
  <c r="L33" i="16" s="1"/>
  <c r="M33" i="16" s="1"/>
  <c r="N33" i="16" s="1"/>
  <c r="K34" i="16"/>
  <c r="L34" i="16" s="1"/>
  <c r="M34" i="16" s="1"/>
  <c r="N34" i="16" s="1"/>
  <c r="K35" i="16"/>
  <c r="K36" i="16"/>
  <c r="K37" i="16"/>
  <c r="K38" i="16"/>
  <c r="L38" i="16" s="1"/>
  <c r="M38" i="16" s="1"/>
  <c r="N38" i="16" s="1"/>
  <c r="K39" i="16"/>
  <c r="K40" i="16"/>
  <c r="K26" i="16"/>
  <c r="L26" i="16" s="1"/>
  <c r="M26" i="16" s="1"/>
  <c r="N26" i="16" s="1"/>
  <c r="F24" i="16"/>
  <c r="G24" i="16"/>
  <c r="H24" i="16"/>
  <c r="L24" i="16"/>
  <c r="M24" i="16"/>
  <c r="N24" i="16"/>
  <c r="K24" i="16"/>
  <c r="L11" i="16"/>
  <c r="M11" i="16"/>
  <c r="N11" i="16" s="1"/>
  <c r="L12" i="16"/>
  <c r="M12" i="16"/>
  <c r="N12" i="16"/>
  <c r="L13" i="16"/>
  <c r="M13" i="16" s="1"/>
  <c r="N13" i="16" s="1"/>
  <c r="L14" i="16"/>
  <c r="M14" i="16" s="1"/>
  <c r="N14" i="16" s="1"/>
  <c r="L15" i="16"/>
  <c r="M15" i="16"/>
  <c r="N15" i="16" s="1"/>
  <c r="L18" i="16"/>
  <c r="M18" i="16" s="1"/>
  <c r="N18" i="16" s="1"/>
  <c r="L19" i="16"/>
  <c r="M19" i="16"/>
  <c r="N19" i="16" s="1"/>
  <c r="L20" i="16"/>
  <c r="L21" i="16"/>
  <c r="M21" i="16"/>
  <c r="N21" i="16"/>
  <c r="L22" i="16"/>
  <c r="M22" i="16" s="1"/>
  <c r="N22" i="16" s="1"/>
  <c r="L23" i="16"/>
  <c r="M23" i="16"/>
  <c r="K10" i="16"/>
  <c r="L10" i="16" s="1"/>
  <c r="M10" i="16" s="1"/>
  <c r="N10" i="16" s="1"/>
  <c r="K11" i="16"/>
  <c r="K12" i="16"/>
  <c r="K13" i="16"/>
  <c r="K14" i="16"/>
  <c r="K15" i="16"/>
  <c r="K16" i="16"/>
  <c r="L16" i="16" s="1"/>
  <c r="M16" i="16" s="1"/>
  <c r="N16" i="16" s="1"/>
  <c r="K17" i="16"/>
  <c r="L17" i="16" s="1"/>
  <c r="M17" i="16" s="1"/>
  <c r="N17" i="16" s="1"/>
  <c r="K18" i="16"/>
  <c r="K19" i="16"/>
  <c r="K20" i="16"/>
  <c r="K21" i="16"/>
  <c r="K22" i="16"/>
  <c r="K23" i="16"/>
  <c r="K9" i="16"/>
  <c r="L9" i="16" s="1"/>
  <c r="M9" i="16" s="1"/>
  <c r="N9" i="16" s="1"/>
  <c r="K75" i="15"/>
  <c r="L75" i="15" s="1"/>
  <c r="M75" i="15" s="1"/>
  <c r="N75" i="15" s="1"/>
  <c r="K77" i="15"/>
  <c r="L77" i="15" s="1"/>
  <c r="M77" i="15" s="1"/>
  <c r="N77" i="15" s="1"/>
  <c r="K78" i="15"/>
  <c r="L78" i="15" s="1"/>
  <c r="M78" i="15" s="1"/>
  <c r="N78" i="15" s="1"/>
  <c r="K79" i="15"/>
  <c r="L79" i="15" s="1"/>
  <c r="M79" i="15" s="1"/>
  <c r="N79" i="15" s="1"/>
  <c r="K80" i="15"/>
  <c r="L80" i="15" s="1"/>
  <c r="M80" i="15" s="1"/>
  <c r="N80" i="15" s="1"/>
  <c r="K83" i="15"/>
  <c r="L83" i="15" s="1"/>
  <c r="M83" i="15" s="1"/>
  <c r="N83" i="15" s="1"/>
  <c r="K84" i="15"/>
  <c r="L84" i="15" s="1"/>
  <c r="M84" i="15" s="1"/>
  <c r="N84" i="15" s="1"/>
  <c r="K85" i="15"/>
  <c r="L85" i="15" s="1"/>
  <c r="M85" i="15" s="1"/>
  <c r="K70" i="15"/>
  <c r="L70" i="15" s="1"/>
  <c r="M70" i="15" s="1"/>
  <c r="N70" i="15" s="1"/>
  <c r="F86" i="15"/>
  <c r="G86" i="15"/>
  <c r="H86" i="15"/>
  <c r="E86" i="15"/>
  <c r="F68" i="15"/>
  <c r="G68" i="15"/>
  <c r="H68" i="15"/>
  <c r="E68" i="15"/>
  <c r="F55" i="15"/>
  <c r="G55" i="15"/>
  <c r="H55" i="15"/>
  <c r="E55" i="15"/>
  <c r="K58" i="15"/>
  <c r="L58" i="15" s="1"/>
  <c r="M58" i="15" s="1"/>
  <c r="N58" i="15" s="1"/>
  <c r="K59" i="15"/>
  <c r="L59" i="15" s="1"/>
  <c r="M59" i="15" s="1"/>
  <c r="N59" i="15" s="1"/>
  <c r="K60" i="15"/>
  <c r="L60" i="15" s="1"/>
  <c r="M60" i="15" s="1"/>
  <c r="N60" i="15" s="1"/>
  <c r="K61" i="15"/>
  <c r="L61" i="15" s="1"/>
  <c r="M61" i="15" s="1"/>
  <c r="N61" i="15" s="1"/>
  <c r="K62" i="15"/>
  <c r="L62" i="15" s="1"/>
  <c r="M62" i="15" s="1"/>
  <c r="N62" i="15" s="1"/>
  <c r="K63" i="15"/>
  <c r="L63" i="15" s="1"/>
  <c r="M63" i="15" s="1"/>
  <c r="N63" i="15" s="1"/>
  <c r="K64" i="15"/>
  <c r="L64" i="15" s="1"/>
  <c r="K65" i="15"/>
  <c r="L65" i="15" s="1"/>
  <c r="M65" i="15" s="1"/>
  <c r="N65" i="15" s="1"/>
  <c r="K66" i="15"/>
  <c r="L66" i="15" s="1"/>
  <c r="M66" i="15" s="1"/>
  <c r="N66" i="15" s="1"/>
  <c r="K67" i="15"/>
  <c r="L67" i="15" s="1"/>
  <c r="M67" i="15" s="1"/>
  <c r="K57" i="15"/>
  <c r="L57" i="15" s="1"/>
  <c r="M57" i="15" s="1"/>
  <c r="N57" i="15" s="1"/>
  <c r="K40" i="15"/>
  <c r="L40" i="15" s="1"/>
  <c r="M40" i="15" s="1"/>
  <c r="N40" i="15" s="1"/>
  <c r="K41" i="15"/>
  <c r="L41" i="15" s="1"/>
  <c r="M41" i="15" s="1"/>
  <c r="N41" i="15" s="1"/>
  <c r="K42" i="15"/>
  <c r="L42" i="15" s="1"/>
  <c r="M42" i="15" s="1"/>
  <c r="N42" i="15" s="1"/>
  <c r="K43" i="15"/>
  <c r="L43" i="15" s="1"/>
  <c r="M43" i="15" s="1"/>
  <c r="N43" i="15" s="1"/>
  <c r="K44" i="15"/>
  <c r="L44" i="15" s="1"/>
  <c r="M44" i="15" s="1"/>
  <c r="N44" i="15" s="1"/>
  <c r="K45" i="15"/>
  <c r="L45" i="15" s="1"/>
  <c r="M45" i="15" s="1"/>
  <c r="N45" i="15" s="1"/>
  <c r="K46" i="15"/>
  <c r="L46" i="15" s="1"/>
  <c r="M46" i="15" s="1"/>
  <c r="N46" i="15" s="1"/>
  <c r="K47" i="15"/>
  <c r="L47" i="15" s="1"/>
  <c r="M47" i="15" s="1"/>
  <c r="N47" i="15" s="1"/>
  <c r="K48" i="15"/>
  <c r="L48" i="15" s="1"/>
  <c r="M48" i="15" s="1"/>
  <c r="N48" i="15" s="1"/>
  <c r="K49" i="15"/>
  <c r="L49" i="15" s="1"/>
  <c r="M49" i="15" s="1"/>
  <c r="N49" i="15" s="1"/>
  <c r="K50" i="15"/>
  <c r="L50" i="15" s="1"/>
  <c r="M50" i="15" s="1"/>
  <c r="N50" i="15" s="1"/>
  <c r="K51" i="15"/>
  <c r="L51" i="15" s="1"/>
  <c r="K52" i="15"/>
  <c r="L52" i="15" s="1"/>
  <c r="M52" i="15" s="1"/>
  <c r="N52" i="15" s="1"/>
  <c r="K53" i="15"/>
  <c r="L53" i="15" s="1"/>
  <c r="M53" i="15" s="1"/>
  <c r="N53" i="15" s="1"/>
  <c r="K54" i="15"/>
  <c r="L54" i="15" s="1"/>
  <c r="M54" i="15" s="1"/>
  <c r="N54" i="15" s="1"/>
  <c r="K39" i="15"/>
  <c r="L39" i="15" s="1"/>
  <c r="M39" i="15" s="1"/>
  <c r="N39" i="15" s="1"/>
  <c r="N79" i="14"/>
  <c r="L78" i="14"/>
  <c r="M78" i="14"/>
  <c r="N78" i="14" s="1"/>
  <c r="L79" i="14"/>
  <c r="M79" i="14"/>
  <c r="L80" i="14"/>
  <c r="M80" i="14" s="1"/>
  <c r="N80" i="14" s="1"/>
  <c r="L81" i="14"/>
  <c r="M81" i="14" s="1"/>
  <c r="N81" i="14" s="1"/>
  <c r="L82" i="14"/>
  <c r="M82" i="14"/>
  <c r="N82" i="14" s="1"/>
  <c r="L83" i="14"/>
  <c r="M83" i="14"/>
  <c r="N83" i="14"/>
  <c r="L85" i="14"/>
  <c r="M85" i="14" s="1"/>
  <c r="N85" i="14" s="1"/>
  <c r="L86" i="14"/>
  <c r="M86" i="14"/>
  <c r="N86" i="14" s="1"/>
  <c r="L87" i="14"/>
  <c r="M87" i="14"/>
  <c r="N87" i="14"/>
  <c r="L88" i="14"/>
  <c r="M88" i="14" s="1"/>
  <c r="N88" i="14" s="1"/>
  <c r="L89" i="14"/>
  <c r="L91" i="14"/>
  <c r="M91" i="14"/>
  <c r="N91" i="14"/>
  <c r="L92" i="14"/>
  <c r="M92" i="14" s="1"/>
  <c r="K77" i="14"/>
  <c r="L77" i="14" s="1"/>
  <c r="M77" i="14" s="1"/>
  <c r="N77" i="14" s="1"/>
  <c r="K78" i="14"/>
  <c r="K79" i="14"/>
  <c r="K80" i="14"/>
  <c r="K81" i="14"/>
  <c r="K82" i="14"/>
  <c r="K83" i="14"/>
  <c r="K84" i="14"/>
  <c r="L84" i="14" s="1"/>
  <c r="M84" i="14" s="1"/>
  <c r="N84" i="14" s="1"/>
  <c r="K85" i="14"/>
  <c r="K86" i="14"/>
  <c r="K87" i="14"/>
  <c r="K88" i="14"/>
  <c r="K89" i="14"/>
  <c r="K90" i="14"/>
  <c r="L90" i="14" s="1"/>
  <c r="M90" i="14" s="1"/>
  <c r="N90" i="14" s="1"/>
  <c r="K91" i="14"/>
  <c r="K92" i="14"/>
  <c r="K76" i="14"/>
  <c r="L76" i="14" s="1"/>
  <c r="M76" i="14" s="1"/>
  <c r="N76" i="14" s="1"/>
  <c r="F93" i="14"/>
  <c r="G93" i="14"/>
  <c r="H93" i="14"/>
  <c r="E93" i="14"/>
  <c r="L74" i="14"/>
  <c r="M74" i="14"/>
  <c r="N74" i="14"/>
  <c r="F74" i="14"/>
  <c r="G74" i="14"/>
  <c r="H74" i="14"/>
  <c r="E74" i="14"/>
  <c r="K74" i="14"/>
  <c r="L58" i="14"/>
  <c r="M58" i="14" s="1"/>
  <c r="L59" i="14"/>
  <c r="M59" i="14" s="1"/>
  <c r="N59" i="14" s="1"/>
  <c r="L60" i="14"/>
  <c r="M60" i="14"/>
  <c r="N60" i="14" s="1"/>
  <c r="L61" i="14"/>
  <c r="M61" i="14"/>
  <c r="N61" i="14"/>
  <c r="L62" i="14"/>
  <c r="M62" i="14" s="1"/>
  <c r="N62" i="14" s="1"/>
  <c r="L63" i="14"/>
  <c r="M63" i="14" s="1"/>
  <c r="N63" i="14" s="1"/>
  <c r="L64" i="14"/>
  <c r="M64" i="14"/>
  <c r="N64" i="14" s="1"/>
  <c r="L65" i="14"/>
  <c r="M65" i="14"/>
  <c r="N65" i="14"/>
  <c r="L66" i="14"/>
  <c r="M66" i="14" s="1"/>
  <c r="N66" i="14" s="1"/>
  <c r="L67" i="14"/>
  <c r="M67" i="14" s="1"/>
  <c r="N67" i="14" s="1"/>
  <c r="L68" i="14"/>
  <c r="M68" i="14"/>
  <c r="N68" i="14" s="1"/>
  <c r="L69" i="14"/>
  <c r="M69" i="14"/>
  <c r="N69" i="14"/>
  <c r="L70" i="14"/>
  <c r="L71" i="14"/>
  <c r="M71" i="14" s="1"/>
  <c r="N71" i="14" s="1"/>
  <c r="L72" i="14"/>
  <c r="M72" i="14"/>
  <c r="N72" i="14" s="1"/>
  <c r="L73" i="14"/>
  <c r="M73" i="14"/>
  <c r="K59" i="14"/>
  <c r="K60" i="14"/>
  <c r="K61" i="14"/>
  <c r="K62" i="14"/>
  <c r="K63" i="14"/>
  <c r="K64" i="14"/>
  <c r="K65" i="14"/>
  <c r="K66" i="14"/>
  <c r="K67" i="14"/>
  <c r="K68" i="14"/>
  <c r="K69" i="14"/>
  <c r="K70" i="14"/>
  <c r="K71" i="14"/>
  <c r="K72" i="14"/>
  <c r="K73" i="14"/>
  <c r="K58" i="14"/>
  <c r="N84" i="13"/>
  <c r="N69" i="13"/>
  <c r="E85" i="13"/>
  <c r="F85" i="13"/>
  <c r="G85" i="13"/>
  <c r="H85" i="13"/>
  <c r="E86" i="13"/>
  <c r="F86" i="13"/>
  <c r="G86" i="13"/>
  <c r="H86" i="13"/>
  <c r="K36" i="15"/>
  <c r="L36" i="15" s="1"/>
  <c r="M36" i="15" s="1"/>
  <c r="K27" i="15"/>
  <c r="L27" i="15" s="1"/>
  <c r="M27" i="15" s="1"/>
  <c r="N27" i="15" s="1"/>
  <c r="K28" i="15"/>
  <c r="L28" i="15" s="1"/>
  <c r="M28" i="15" s="1"/>
  <c r="N28" i="15" s="1"/>
  <c r="K29" i="15"/>
  <c r="L29" i="15" s="1"/>
  <c r="M29" i="15" s="1"/>
  <c r="N29" i="15" s="1"/>
  <c r="K30" i="15"/>
  <c r="L30" i="15" s="1"/>
  <c r="M30" i="15" s="1"/>
  <c r="N30" i="15" s="1"/>
  <c r="K31" i="15"/>
  <c r="L31" i="15" s="1"/>
  <c r="M31" i="15" s="1"/>
  <c r="N31" i="15" s="1"/>
  <c r="K32" i="15"/>
  <c r="L32" i="15" s="1"/>
  <c r="M32" i="15" s="1"/>
  <c r="N32" i="15" s="1"/>
  <c r="K33" i="15"/>
  <c r="L33" i="15" s="1"/>
  <c r="K34" i="15"/>
  <c r="L34" i="15" s="1"/>
  <c r="M34" i="15" s="1"/>
  <c r="N34" i="15" s="1"/>
  <c r="K35" i="15"/>
  <c r="L35" i="15" s="1"/>
  <c r="M35" i="15" s="1"/>
  <c r="N35" i="15" s="1"/>
  <c r="K26" i="15"/>
  <c r="L26" i="15" s="1"/>
  <c r="M26" i="15" s="1"/>
  <c r="N26" i="15" s="1"/>
  <c r="F37" i="15"/>
  <c r="G37" i="15"/>
  <c r="H37" i="15"/>
  <c r="E37" i="15"/>
  <c r="F24" i="15"/>
  <c r="G24" i="15"/>
  <c r="H24" i="15"/>
  <c r="E24" i="15"/>
  <c r="K10" i="15"/>
  <c r="L10" i="15" s="1"/>
  <c r="M10" i="15" s="1"/>
  <c r="N10" i="15" s="1"/>
  <c r="K11" i="15"/>
  <c r="L11" i="15" s="1"/>
  <c r="M11" i="15" s="1"/>
  <c r="N11" i="15" s="1"/>
  <c r="K12" i="15"/>
  <c r="L12" i="15" s="1"/>
  <c r="M12" i="15" s="1"/>
  <c r="N12" i="15" s="1"/>
  <c r="K13" i="15"/>
  <c r="L13" i="15" s="1"/>
  <c r="M13" i="15" s="1"/>
  <c r="N13" i="15" s="1"/>
  <c r="K14" i="15"/>
  <c r="L14" i="15" s="1"/>
  <c r="M14" i="15" s="1"/>
  <c r="N14" i="15" s="1"/>
  <c r="K15" i="15"/>
  <c r="L15" i="15" s="1"/>
  <c r="M15" i="15" s="1"/>
  <c r="N15" i="15" s="1"/>
  <c r="K16" i="15"/>
  <c r="L16" i="15" s="1"/>
  <c r="M16" i="15" s="1"/>
  <c r="N16" i="15" s="1"/>
  <c r="K17" i="15"/>
  <c r="L17" i="15" s="1"/>
  <c r="M17" i="15" s="1"/>
  <c r="N17" i="15" s="1"/>
  <c r="K18" i="15"/>
  <c r="L18" i="15" s="1"/>
  <c r="M18" i="15" s="1"/>
  <c r="N18" i="15" s="1"/>
  <c r="K19" i="15"/>
  <c r="L19" i="15" s="1"/>
  <c r="M19" i="15" s="1"/>
  <c r="N19" i="15" s="1"/>
  <c r="K20" i="15"/>
  <c r="L20" i="15" s="1"/>
  <c r="K21" i="15"/>
  <c r="L21" i="15" s="1"/>
  <c r="M21" i="15" s="1"/>
  <c r="N21" i="15" s="1"/>
  <c r="K22" i="15"/>
  <c r="L22" i="15" s="1"/>
  <c r="M22" i="15" s="1"/>
  <c r="N22" i="15" s="1"/>
  <c r="K23" i="15"/>
  <c r="L23" i="15" s="1"/>
  <c r="M23" i="15" s="1"/>
  <c r="K9" i="15"/>
  <c r="L9" i="15" s="1"/>
  <c r="M9" i="15" s="1"/>
  <c r="N9" i="15" s="1"/>
  <c r="L56" i="14"/>
  <c r="M56" i="14"/>
  <c r="N56" i="14"/>
  <c r="K56" i="14"/>
  <c r="F56" i="14"/>
  <c r="G56" i="14"/>
  <c r="H56" i="14"/>
  <c r="E56" i="14"/>
  <c r="L46" i="14"/>
  <c r="M46" i="14"/>
  <c r="N46" i="14" s="1"/>
  <c r="L47" i="14"/>
  <c r="M47" i="14"/>
  <c r="N47" i="14"/>
  <c r="L48" i="14"/>
  <c r="M48" i="14"/>
  <c r="N48" i="14"/>
  <c r="L49" i="14"/>
  <c r="M49" i="14" s="1"/>
  <c r="N49" i="14" s="1"/>
  <c r="L50" i="14"/>
  <c r="M50" i="14"/>
  <c r="N50" i="14" s="1"/>
  <c r="L51" i="14"/>
  <c r="M51" i="14"/>
  <c r="N51" i="14"/>
  <c r="L52" i="14"/>
  <c r="L53" i="14"/>
  <c r="M53" i="14" s="1"/>
  <c r="N53" i="14" s="1"/>
  <c r="L54" i="14"/>
  <c r="M54" i="14"/>
  <c r="N54" i="14" s="1"/>
  <c r="L55" i="14"/>
  <c r="M55" i="14"/>
  <c r="K45" i="14"/>
  <c r="L45" i="14" s="1"/>
  <c r="M45" i="14" s="1"/>
  <c r="N45" i="14" s="1"/>
  <c r="K46" i="14"/>
  <c r="K47" i="14"/>
  <c r="K48" i="14"/>
  <c r="K49" i="14"/>
  <c r="K50" i="14"/>
  <c r="K51" i="14"/>
  <c r="K52" i="14"/>
  <c r="K53" i="14"/>
  <c r="K54" i="14"/>
  <c r="K55" i="14"/>
  <c r="K44" i="14"/>
  <c r="L44" i="14" s="1"/>
  <c r="M44" i="14" s="1"/>
  <c r="N44" i="14" s="1"/>
  <c r="L26" i="14"/>
  <c r="M26" i="14" s="1"/>
  <c r="N26" i="14" s="1"/>
  <c r="L27" i="14"/>
  <c r="M27" i="14" s="1"/>
  <c r="N27" i="14" s="1"/>
  <c r="L28" i="14"/>
  <c r="M28" i="14"/>
  <c r="N28" i="14" s="1"/>
  <c r="L29" i="14"/>
  <c r="M29" i="14"/>
  <c r="N29" i="14"/>
  <c r="L30" i="14"/>
  <c r="M30" i="14" s="1"/>
  <c r="N30" i="14" s="1"/>
  <c r="L31" i="14"/>
  <c r="M31" i="14" s="1"/>
  <c r="N31" i="14" s="1"/>
  <c r="L32" i="14"/>
  <c r="M32" i="14"/>
  <c r="N32" i="14" s="1"/>
  <c r="L33" i="14"/>
  <c r="M33" i="14"/>
  <c r="N33" i="14"/>
  <c r="L34" i="14"/>
  <c r="M34" i="14" s="1"/>
  <c r="N34" i="14" s="1"/>
  <c r="L35" i="14"/>
  <c r="M35" i="14" s="1"/>
  <c r="N35" i="14" s="1"/>
  <c r="L36" i="14"/>
  <c r="M36" i="14"/>
  <c r="N36" i="14" s="1"/>
  <c r="L37" i="14"/>
  <c r="M37" i="14"/>
  <c r="N37" i="14" s="1"/>
  <c r="L38" i="14"/>
  <c r="L39" i="14"/>
  <c r="M39" i="14" s="1"/>
  <c r="N39" i="14" s="1"/>
  <c r="L40" i="14"/>
  <c r="M40" i="14"/>
  <c r="N40" i="14" s="1"/>
  <c r="L41" i="14"/>
  <c r="M41" i="14"/>
  <c r="K27" i="14"/>
  <c r="K28" i="14"/>
  <c r="K29" i="14"/>
  <c r="K30" i="14"/>
  <c r="K31" i="14"/>
  <c r="K32" i="14"/>
  <c r="K33" i="14"/>
  <c r="K34" i="14"/>
  <c r="K35" i="14"/>
  <c r="K36" i="14"/>
  <c r="K37" i="14"/>
  <c r="K38" i="14"/>
  <c r="K39" i="14"/>
  <c r="K40" i="14"/>
  <c r="K41" i="14"/>
  <c r="K26" i="14"/>
  <c r="F42" i="14"/>
  <c r="G42" i="14"/>
  <c r="H42" i="14"/>
  <c r="E42" i="14"/>
  <c r="F24" i="14"/>
  <c r="G24" i="14"/>
  <c r="H24" i="14"/>
  <c r="E24" i="14"/>
  <c r="L24" i="14"/>
  <c r="M24" i="14"/>
  <c r="N24" i="14"/>
  <c r="K24" i="14"/>
  <c r="L11" i="14"/>
  <c r="M11" i="14"/>
  <c r="N11" i="14" s="1"/>
  <c r="L12" i="14"/>
  <c r="M12" i="14" s="1"/>
  <c r="N12" i="14" s="1"/>
  <c r="L13" i="14"/>
  <c r="M13" i="14"/>
  <c r="N13" i="14" s="1"/>
  <c r="L14" i="14"/>
  <c r="M14" i="14" s="1"/>
  <c r="N14" i="14" s="1"/>
  <c r="L15" i="14"/>
  <c r="M15" i="14"/>
  <c r="N15" i="14" s="1"/>
  <c r="L17" i="14"/>
  <c r="M17" i="14"/>
  <c r="N17" i="14" s="1"/>
  <c r="L18" i="14"/>
  <c r="M18" i="14" s="1"/>
  <c r="N18" i="14" s="1"/>
  <c r="L19" i="14"/>
  <c r="M19" i="14"/>
  <c r="N19" i="14" s="1"/>
  <c r="L20" i="14"/>
  <c r="L21" i="14"/>
  <c r="M21" i="14"/>
  <c r="N21" i="14" s="1"/>
  <c r="L22" i="14"/>
  <c r="M22" i="14" s="1"/>
  <c r="N22" i="14" s="1"/>
  <c r="L23" i="14"/>
  <c r="M23" i="14"/>
  <c r="K10" i="14"/>
  <c r="L10" i="14" s="1"/>
  <c r="M10" i="14" s="1"/>
  <c r="N10" i="14" s="1"/>
  <c r="K11" i="14"/>
  <c r="K12" i="14"/>
  <c r="K13" i="14"/>
  <c r="K14" i="14"/>
  <c r="K15" i="14"/>
  <c r="K16" i="14"/>
  <c r="L16" i="14" s="1"/>
  <c r="M16" i="14" s="1"/>
  <c r="N16" i="14" s="1"/>
  <c r="K17" i="14"/>
  <c r="K18" i="14"/>
  <c r="K19" i="14"/>
  <c r="K20" i="14"/>
  <c r="K21" i="14"/>
  <c r="K22" i="14"/>
  <c r="K23" i="14"/>
  <c r="K9" i="14"/>
  <c r="L9" i="14" s="1"/>
  <c r="M9" i="14" s="1"/>
  <c r="N9" i="14" s="1"/>
  <c r="L61" i="13"/>
  <c r="M61" i="13"/>
  <c r="N61" i="13"/>
  <c r="L62" i="13"/>
  <c r="M62" i="13"/>
  <c r="N62" i="13"/>
  <c r="L63" i="13"/>
  <c r="M63" i="13" s="1"/>
  <c r="N63" i="13" s="1"/>
  <c r="L64" i="13"/>
  <c r="M64" i="13"/>
  <c r="N64" i="13" s="1"/>
  <c r="L65" i="13"/>
  <c r="L67" i="13"/>
  <c r="M67" i="13" s="1"/>
  <c r="N67" i="13" s="1"/>
  <c r="L68" i="13"/>
  <c r="M68" i="13"/>
  <c r="K59" i="13"/>
  <c r="L59" i="13" s="1"/>
  <c r="M59" i="13" s="1"/>
  <c r="N59" i="13" s="1"/>
  <c r="K60" i="13"/>
  <c r="L60" i="13" s="1"/>
  <c r="M60" i="13" s="1"/>
  <c r="N60" i="13" s="1"/>
  <c r="K61" i="13"/>
  <c r="K62" i="13"/>
  <c r="K63" i="13"/>
  <c r="K64" i="13"/>
  <c r="K65" i="13"/>
  <c r="K66" i="13"/>
  <c r="L66" i="13" s="1"/>
  <c r="M66" i="13" s="1"/>
  <c r="N66" i="13" s="1"/>
  <c r="K67" i="13"/>
  <c r="K68" i="13"/>
  <c r="K58" i="13"/>
  <c r="L58" i="13" s="1"/>
  <c r="M58" i="13" s="1"/>
  <c r="N58" i="13" s="1"/>
  <c r="F69" i="13"/>
  <c r="G69" i="13"/>
  <c r="H69" i="13"/>
  <c r="E69" i="13"/>
  <c r="F56" i="13"/>
  <c r="G56" i="13"/>
  <c r="H56" i="13"/>
  <c r="E56" i="13"/>
  <c r="L56" i="13"/>
  <c r="M56" i="13"/>
  <c r="N56" i="13"/>
  <c r="K56" i="13"/>
  <c r="L43" i="13"/>
  <c r="M43" i="13" s="1"/>
  <c r="N43" i="13" s="1"/>
  <c r="L44" i="13"/>
  <c r="M44" i="13"/>
  <c r="N44" i="13" s="1"/>
  <c r="L46" i="13"/>
  <c r="M46" i="13" s="1"/>
  <c r="N46" i="13" s="1"/>
  <c r="L47" i="13"/>
  <c r="M47" i="13" s="1"/>
  <c r="N47" i="13" s="1"/>
  <c r="L49" i="13"/>
  <c r="M49" i="13" s="1"/>
  <c r="N49" i="13" s="1"/>
  <c r="L50" i="13"/>
  <c r="M50" i="13"/>
  <c r="N50" i="13" s="1"/>
  <c r="L51" i="13"/>
  <c r="M51" i="13" s="1"/>
  <c r="N51" i="13" s="1"/>
  <c r="L52" i="13"/>
  <c r="L54" i="13"/>
  <c r="M54" i="13"/>
  <c r="N54" i="13" s="1"/>
  <c r="L55" i="13"/>
  <c r="M55" i="13" s="1"/>
  <c r="K41" i="13"/>
  <c r="L41" i="13" s="1"/>
  <c r="M41" i="13" s="1"/>
  <c r="N41" i="13" s="1"/>
  <c r="K42" i="13"/>
  <c r="L42" i="13" s="1"/>
  <c r="M42" i="13" s="1"/>
  <c r="N42" i="13" s="1"/>
  <c r="K43" i="13"/>
  <c r="K44" i="13"/>
  <c r="K45" i="13"/>
  <c r="L45" i="13" s="1"/>
  <c r="M45" i="13" s="1"/>
  <c r="N45" i="13" s="1"/>
  <c r="K46" i="13"/>
  <c r="K47" i="13"/>
  <c r="K48" i="13"/>
  <c r="L48" i="13" s="1"/>
  <c r="M48" i="13" s="1"/>
  <c r="N48" i="13" s="1"/>
  <c r="K49" i="13"/>
  <c r="K50" i="13"/>
  <c r="K51" i="13"/>
  <c r="K52" i="13"/>
  <c r="K53" i="13"/>
  <c r="L53" i="13" s="1"/>
  <c r="M53" i="13" s="1"/>
  <c r="N53" i="13" s="1"/>
  <c r="K54" i="13"/>
  <c r="K55" i="13"/>
  <c r="K40" i="13"/>
  <c r="L40" i="13" s="1"/>
  <c r="M40" i="13" s="1"/>
  <c r="N40" i="13" s="1"/>
  <c r="L38" i="13"/>
  <c r="M38" i="13"/>
  <c r="N38" i="13"/>
  <c r="K38" i="13"/>
  <c r="F38" i="13"/>
  <c r="G38" i="13"/>
  <c r="H38" i="13"/>
  <c r="E38" i="13"/>
  <c r="L26" i="13"/>
  <c r="M26" i="13" s="1"/>
  <c r="N26" i="13" s="1"/>
  <c r="L28" i="13"/>
  <c r="M28" i="13"/>
  <c r="N28" i="13" s="1"/>
  <c r="L29" i="13"/>
  <c r="M29" i="13" s="1"/>
  <c r="N29" i="13" s="1"/>
  <c r="L30" i="13"/>
  <c r="M30" i="13"/>
  <c r="N30" i="13" s="1"/>
  <c r="L31" i="13"/>
  <c r="M31" i="13" s="1"/>
  <c r="N31" i="13" s="1"/>
  <c r="L32" i="13"/>
  <c r="M32" i="13"/>
  <c r="N32" i="13" s="1"/>
  <c r="L33" i="13"/>
  <c r="M33" i="13" s="1"/>
  <c r="N33" i="13" s="1"/>
  <c r="L34" i="13"/>
  <c r="L36" i="13"/>
  <c r="M36" i="13"/>
  <c r="N36" i="13" s="1"/>
  <c r="L37" i="13"/>
  <c r="M37" i="13" s="1"/>
  <c r="K27" i="13"/>
  <c r="L27" i="13" s="1"/>
  <c r="M27" i="13" s="1"/>
  <c r="N27" i="13" s="1"/>
  <c r="K28" i="13"/>
  <c r="K29" i="13"/>
  <c r="K30" i="13"/>
  <c r="K31" i="13"/>
  <c r="K32" i="13"/>
  <c r="K33" i="13"/>
  <c r="K34" i="13"/>
  <c r="K35" i="13"/>
  <c r="L35" i="13" s="1"/>
  <c r="M35" i="13" s="1"/>
  <c r="N35" i="13" s="1"/>
  <c r="K36" i="13"/>
  <c r="K37" i="13"/>
  <c r="K26" i="13"/>
  <c r="F24" i="13"/>
  <c r="G24" i="13"/>
  <c r="H24" i="13"/>
  <c r="E24" i="13"/>
  <c r="N12" i="13"/>
  <c r="L14" i="13"/>
  <c r="M14" i="13" s="1"/>
  <c r="N14" i="13" s="1"/>
  <c r="L15" i="13"/>
  <c r="M15" i="13"/>
  <c r="N15" i="13" s="1"/>
  <c r="L18" i="13"/>
  <c r="M18" i="13" s="1"/>
  <c r="N18" i="13" s="1"/>
  <c r="L19" i="13"/>
  <c r="M19" i="13"/>
  <c r="N19" i="13" s="1"/>
  <c r="L20" i="13"/>
  <c r="L22" i="13"/>
  <c r="M22" i="13" s="1"/>
  <c r="N22" i="13" s="1"/>
  <c r="L23" i="13"/>
  <c r="M23" i="13"/>
  <c r="K10" i="13"/>
  <c r="L10" i="13" s="1"/>
  <c r="M10" i="13" s="1"/>
  <c r="N10" i="13" s="1"/>
  <c r="K11" i="13"/>
  <c r="L11" i="13" s="1"/>
  <c r="M11" i="13" s="1"/>
  <c r="N11" i="13" s="1"/>
  <c r="K12" i="13"/>
  <c r="L12" i="13" s="1"/>
  <c r="M12" i="13" s="1"/>
  <c r="K13" i="13"/>
  <c r="K14" i="13"/>
  <c r="K15" i="13"/>
  <c r="K16" i="13"/>
  <c r="L16" i="13" s="1"/>
  <c r="M16" i="13" s="1"/>
  <c r="N16" i="13" s="1"/>
  <c r="K17" i="13"/>
  <c r="L17" i="13" s="1"/>
  <c r="M17" i="13" s="1"/>
  <c r="N17" i="13" s="1"/>
  <c r="K18" i="13"/>
  <c r="K19" i="13"/>
  <c r="K20" i="13"/>
  <c r="K21" i="13"/>
  <c r="L21" i="13" s="1"/>
  <c r="M21" i="13" s="1"/>
  <c r="N21" i="13" s="1"/>
  <c r="K22" i="13"/>
  <c r="K23" i="13"/>
  <c r="K9" i="13"/>
  <c r="L9" i="13" s="1"/>
  <c r="F90" i="8"/>
  <c r="G90" i="8"/>
  <c r="H90" i="8"/>
  <c r="E90" i="8"/>
  <c r="L79" i="8"/>
  <c r="M79" i="8" s="1"/>
  <c r="N79" i="8" s="1"/>
  <c r="L84" i="8"/>
  <c r="M84" i="8" s="1"/>
  <c r="N84" i="8" s="1"/>
  <c r="K75" i="8"/>
  <c r="L75" i="8" s="1"/>
  <c r="M75" i="8" s="1"/>
  <c r="N75" i="8" s="1"/>
  <c r="K76" i="8"/>
  <c r="L76" i="8" s="1"/>
  <c r="M76" i="8" s="1"/>
  <c r="N76" i="8" s="1"/>
  <c r="K77" i="8"/>
  <c r="L77" i="8" s="1"/>
  <c r="M77" i="8" s="1"/>
  <c r="N77" i="8" s="1"/>
  <c r="K78" i="8"/>
  <c r="L78" i="8" s="1"/>
  <c r="K79" i="8"/>
  <c r="K80" i="8"/>
  <c r="L80" i="8" s="1"/>
  <c r="M80" i="8" s="1"/>
  <c r="N80" i="8" s="1"/>
  <c r="K81" i="8"/>
  <c r="L81" i="8" s="1"/>
  <c r="M81" i="8" s="1"/>
  <c r="N81" i="8" s="1"/>
  <c r="K82" i="8"/>
  <c r="L82" i="8" s="1"/>
  <c r="M82" i="8" s="1"/>
  <c r="N82" i="8" s="1"/>
  <c r="K83" i="8"/>
  <c r="L83" i="8" s="1"/>
  <c r="M83" i="8" s="1"/>
  <c r="N83" i="8" s="1"/>
  <c r="K84" i="8"/>
  <c r="K85" i="8"/>
  <c r="L85" i="8" s="1"/>
  <c r="M85" i="8" s="1"/>
  <c r="N85" i="8" s="1"/>
  <c r="K86" i="8"/>
  <c r="L86" i="8" s="1"/>
  <c r="K87" i="8"/>
  <c r="L87" i="8" s="1"/>
  <c r="M87" i="8" s="1"/>
  <c r="N87" i="8" s="1"/>
  <c r="K88" i="8"/>
  <c r="L88" i="8" s="1"/>
  <c r="M88" i="8" s="1"/>
  <c r="N88" i="8" s="1"/>
  <c r="K89" i="8"/>
  <c r="L89" i="8" s="1"/>
  <c r="M89" i="8" s="1"/>
  <c r="K74" i="8"/>
  <c r="L74" i="8" s="1"/>
  <c r="M74" i="8" s="1"/>
  <c r="N74" i="8" s="1"/>
  <c r="F72" i="8"/>
  <c r="G72" i="8"/>
  <c r="H72" i="8"/>
  <c r="L59" i="8"/>
  <c r="M59" i="8" s="1"/>
  <c r="N59" i="8" s="1"/>
  <c r="L61" i="8"/>
  <c r="M61" i="8" s="1"/>
  <c r="N61" i="8" s="1"/>
  <c r="L66" i="8"/>
  <c r="M66" i="8"/>
  <c r="N66" i="8" s="1"/>
  <c r="K57" i="8"/>
  <c r="L57" i="8" s="1"/>
  <c r="M57" i="8" s="1"/>
  <c r="N57" i="8" s="1"/>
  <c r="K58" i="8"/>
  <c r="L58" i="8" s="1"/>
  <c r="M58" i="8" s="1"/>
  <c r="N58" i="8" s="1"/>
  <c r="K59" i="8"/>
  <c r="K60" i="8"/>
  <c r="L60" i="8" s="1"/>
  <c r="M60" i="8" s="1"/>
  <c r="N60" i="8" s="1"/>
  <c r="K61" i="8"/>
  <c r="K62" i="8"/>
  <c r="L62" i="8" s="1"/>
  <c r="M62" i="8" s="1"/>
  <c r="N62" i="8" s="1"/>
  <c r="K63" i="8"/>
  <c r="L63" i="8" s="1"/>
  <c r="M63" i="8" s="1"/>
  <c r="N63" i="8" s="1"/>
  <c r="K64" i="8"/>
  <c r="L64" i="8" s="1"/>
  <c r="M64" i="8" s="1"/>
  <c r="N64" i="8" s="1"/>
  <c r="K65" i="8"/>
  <c r="L65" i="8" s="1"/>
  <c r="K66" i="8"/>
  <c r="K67" i="8"/>
  <c r="L67" i="8" s="1"/>
  <c r="M67" i="8" s="1"/>
  <c r="N67" i="8" s="1"/>
  <c r="K68" i="8"/>
  <c r="L68" i="8" s="1"/>
  <c r="K69" i="8"/>
  <c r="L69" i="8" s="1"/>
  <c r="M69" i="8" s="1"/>
  <c r="N69" i="8" s="1"/>
  <c r="K70" i="8"/>
  <c r="L70" i="8" s="1"/>
  <c r="M70" i="8" s="1"/>
  <c r="N70" i="8" s="1"/>
  <c r="K71" i="8"/>
  <c r="L71" i="8" s="1"/>
  <c r="M71" i="8" s="1"/>
  <c r="K56" i="8"/>
  <c r="L56" i="8" s="1"/>
  <c r="M56" i="8" s="1"/>
  <c r="N56" i="8" s="1"/>
  <c r="E72" i="8"/>
  <c r="E54" i="8"/>
  <c r="F54" i="8"/>
  <c r="G54" i="8"/>
  <c r="H54" i="8"/>
  <c r="K42" i="8"/>
  <c r="F40" i="8"/>
  <c r="G40" i="8"/>
  <c r="H40" i="8"/>
  <c r="E40" i="8"/>
  <c r="L29" i="8"/>
  <c r="M29" i="8" s="1"/>
  <c r="N29" i="8" s="1"/>
  <c r="L30" i="8"/>
  <c r="M30" i="8"/>
  <c r="N30" i="8" s="1"/>
  <c r="L34" i="8"/>
  <c r="M34" i="8" s="1"/>
  <c r="N34" i="8" s="1"/>
  <c r="L38" i="8"/>
  <c r="M38" i="8" s="1"/>
  <c r="N38" i="8" s="1"/>
  <c r="K27" i="8"/>
  <c r="L27" i="8" s="1"/>
  <c r="M27" i="8" s="1"/>
  <c r="N27" i="8" s="1"/>
  <c r="K28" i="8"/>
  <c r="L28" i="8" s="1"/>
  <c r="M28" i="8" s="1"/>
  <c r="N28" i="8" s="1"/>
  <c r="K29" i="8"/>
  <c r="K30" i="8"/>
  <c r="K31" i="8"/>
  <c r="L31" i="8" s="1"/>
  <c r="M31" i="8" s="1"/>
  <c r="N31" i="8" s="1"/>
  <c r="K32" i="8"/>
  <c r="L32" i="8" s="1"/>
  <c r="M32" i="8" s="1"/>
  <c r="N32" i="8" s="1"/>
  <c r="K33" i="8"/>
  <c r="L33" i="8" s="1"/>
  <c r="M33" i="8" s="1"/>
  <c r="N33" i="8" s="1"/>
  <c r="K34" i="8"/>
  <c r="K35" i="8"/>
  <c r="L35" i="8" s="1"/>
  <c r="M35" i="8" s="1"/>
  <c r="N35" i="8" s="1"/>
  <c r="K36" i="8"/>
  <c r="L36" i="8" s="1"/>
  <c r="K37" i="8"/>
  <c r="L37" i="8" s="1"/>
  <c r="M37" i="8" s="1"/>
  <c r="N37" i="8" s="1"/>
  <c r="K38" i="8"/>
  <c r="K39" i="8"/>
  <c r="L39" i="8" s="1"/>
  <c r="M39" i="8" s="1"/>
  <c r="K26" i="8"/>
  <c r="K40" i="8" s="1"/>
  <c r="F24" i="8"/>
  <c r="G24" i="8"/>
  <c r="H24" i="8"/>
  <c r="E24" i="8"/>
  <c r="N12" i="8"/>
  <c r="L15" i="8"/>
  <c r="M15" i="8" s="1"/>
  <c r="N15" i="8" s="1"/>
  <c r="K10" i="8"/>
  <c r="L10" i="8" s="1"/>
  <c r="M10" i="8" s="1"/>
  <c r="N10" i="8" s="1"/>
  <c r="K11" i="8"/>
  <c r="L11" i="8" s="1"/>
  <c r="M11" i="8" s="1"/>
  <c r="N11" i="8" s="1"/>
  <c r="N24" i="8" s="1"/>
  <c r="K12" i="8"/>
  <c r="L12" i="8" s="1"/>
  <c r="M12" i="8" s="1"/>
  <c r="K13" i="8"/>
  <c r="L13" i="8" s="1"/>
  <c r="M13" i="8" s="1"/>
  <c r="N13" i="8" s="1"/>
  <c r="K14" i="8"/>
  <c r="L14" i="8" s="1"/>
  <c r="M14" i="8" s="1"/>
  <c r="N14" i="8" s="1"/>
  <c r="K15" i="8"/>
  <c r="K16" i="8"/>
  <c r="L16" i="8" s="1"/>
  <c r="M16" i="8" s="1"/>
  <c r="N16" i="8" s="1"/>
  <c r="K17" i="8"/>
  <c r="L17" i="8" s="1"/>
  <c r="M17" i="8" s="1"/>
  <c r="N17" i="8" s="1"/>
  <c r="K18" i="8"/>
  <c r="L18" i="8" s="1"/>
  <c r="M18" i="8" s="1"/>
  <c r="N18" i="8" s="1"/>
  <c r="K19" i="8"/>
  <c r="L19" i="8" s="1"/>
  <c r="M19" i="8" s="1"/>
  <c r="N19" i="8" s="1"/>
  <c r="K20" i="8"/>
  <c r="L20" i="8" s="1"/>
  <c r="K21" i="8"/>
  <c r="L21" i="8" s="1"/>
  <c r="M21" i="8" s="1"/>
  <c r="N21" i="8" s="1"/>
  <c r="K22" i="8"/>
  <c r="L22" i="8" s="1"/>
  <c r="M22" i="8" s="1"/>
  <c r="N22" i="8" s="1"/>
  <c r="K23" i="8"/>
  <c r="L23" i="8" s="1"/>
  <c r="M23" i="8" s="1"/>
  <c r="K9" i="8"/>
  <c r="L9" i="8" s="1"/>
  <c r="M9" i="8" s="1"/>
  <c r="N9" i="8" s="1"/>
  <c r="N72" i="5"/>
  <c r="L70" i="5"/>
  <c r="M70" i="5" s="1"/>
  <c r="N70" i="5" s="1"/>
  <c r="L72" i="5"/>
  <c r="M72" i="5"/>
  <c r="L73" i="5"/>
  <c r="M73" i="5"/>
  <c r="N73" i="5"/>
  <c r="L74" i="5"/>
  <c r="M74" i="5" s="1"/>
  <c r="N74" i="5" s="1"/>
  <c r="L75" i="5"/>
  <c r="M75" i="5" s="1"/>
  <c r="N75" i="5" s="1"/>
  <c r="L76" i="5"/>
  <c r="M76" i="5"/>
  <c r="N76" i="5" s="1"/>
  <c r="L77" i="5"/>
  <c r="M77" i="5"/>
  <c r="N77" i="5"/>
  <c r="L78" i="5"/>
  <c r="M78" i="5" s="1"/>
  <c r="N78" i="5" s="1"/>
  <c r="L79" i="5"/>
  <c r="M79" i="5" s="1"/>
  <c r="N79" i="5" s="1"/>
  <c r="L80" i="5"/>
  <c r="M80" i="5"/>
  <c r="N80" i="5" s="1"/>
  <c r="L81" i="5"/>
  <c r="M81" i="5"/>
  <c r="N81" i="5"/>
  <c r="L82" i="5"/>
  <c r="L83" i="5"/>
  <c r="M83" i="5" s="1"/>
  <c r="N83" i="5" s="1"/>
  <c r="L84" i="5"/>
  <c r="M84" i="5"/>
  <c r="N84" i="5" s="1"/>
  <c r="L85" i="5"/>
  <c r="M85" i="5"/>
  <c r="K71" i="5"/>
  <c r="L71" i="5" s="1"/>
  <c r="M71" i="5" s="1"/>
  <c r="N71" i="5" s="1"/>
  <c r="K72" i="5"/>
  <c r="K73" i="5"/>
  <c r="K74" i="5"/>
  <c r="K75" i="5"/>
  <c r="K76" i="5"/>
  <c r="K77" i="5"/>
  <c r="K78" i="5"/>
  <c r="K79" i="5"/>
  <c r="K80" i="5"/>
  <c r="K81" i="5"/>
  <c r="K82" i="5"/>
  <c r="K83" i="5"/>
  <c r="K84" i="5"/>
  <c r="K85" i="5"/>
  <c r="K70" i="5"/>
  <c r="F86" i="5"/>
  <c r="G86" i="5"/>
  <c r="H86" i="5"/>
  <c r="E86" i="5"/>
  <c r="L68" i="5"/>
  <c r="M68" i="5"/>
  <c r="N68" i="5"/>
  <c r="K68" i="5"/>
  <c r="F68" i="5"/>
  <c r="G68" i="5"/>
  <c r="H68" i="5"/>
  <c r="E68" i="5"/>
  <c r="L57" i="5"/>
  <c r="M57" i="5" s="1"/>
  <c r="N57" i="5" s="1"/>
  <c r="L59" i="5"/>
  <c r="M59" i="5"/>
  <c r="N59" i="5" s="1"/>
  <c r="L60" i="5"/>
  <c r="M60" i="5"/>
  <c r="N60" i="5"/>
  <c r="L61" i="5"/>
  <c r="M61" i="5" s="1"/>
  <c r="N61" i="5" s="1"/>
  <c r="L62" i="5"/>
  <c r="M62" i="5" s="1"/>
  <c r="N62" i="5" s="1"/>
  <c r="L63" i="5"/>
  <c r="M63" i="5"/>
  <c r="N63" i="5" s="1"/>
  <c r="L64" i="5"/>
  <c r="L65" i="5"/>
  <c r="M65" i="5" s="1"/>
  <c r="N65" i="5" s="1"/>
  <c r="L66" i="5"/>
  <c r="M66" i="5" s="1"/>
  <c r="N66" i="5" s="1"/>
  <c r="L67" i="5"/>
  <c r="M67" i="5"/>
  <c r="K58" i="5"/>
  <c r="L58" i="5" s="1"/>
  <c r="M58" i="5" s="1"/>
  <c r="N58" i="5" s="1"/>
  <c r="K59" i="5"/>
  <c r="K60" i="5"/>
  <c r="K61" i="5"/>
  <c r="K62" i="5"/>
  <c r="K63" i="5"/>
  <c r="K64" i="5"/>
  <c r="K65" i="5"/>
  <c r="K66" i="5"/>
  <c r="K67" i="5"/>
  <c r="K57" i="5"/>
  <c r="N55" i="5"/>
  <c r="K55" i="5"/>
  <c r="F55" i="5"/>
  <c r="G55" i="5"/>
  <c r="H55" i="5"/>
  <c r="E55" i="5"/>
  <c r="L41" i="5"/>
  <c r="M41" i="5"/>
  <c r="N41" i="5" s="1"/>
  <c r="L42" i="5"/>
  <c r="M42" i="5"/>
  <c r="N42" i="5"/>
  <c r="L43" i="5"/>
  <c r="M43" i="5" s="1"/>
  <c r="N43" i="5" s="1"/>
  <c r="L44" i="5"/>
  <c r="M44" i="5" s="1"/>
  <c r="N44" i="5" s="1"/>
  <c r="L45" i="5"/>
  <c r="M45" i="5" s="1"/>
  <c r="N45" i="5" s="1"/>
  <c r="L47" i="5"/>
  <c r="M47" i="5" s="1"/>
  <c r="N47" i="5" s="1"/>
  <c r="L48" i="5"/>
  <c r="M48" i="5" s="1"/>
  <c r="N48" i="5" s="1"/>
  <c r="L49" i="5"/>
  <c r="M49" i="5"/>
  <c r="N49" i="5" s="1"/>
  <c r="L50" i="5"/>
  <c r="M50" i="5"/>
  <c r="N50" i="5"/>
  <c r="L51" i="5"/>
  <c r="L52" i="5"/>
  <c r="M52" i="5" s="1"/>
  <c r="N52" i="5" s="1"/>
  <c r="L53" i="5"/>
  <c r="M53" i="5"/>
  <c r="N53" i="5" s="1"/>
  <c r="L54" i="5"/>
  <c r="M54" i="5"/>
  <c r="K40" i="5"/>
  <c r="L40" i="5" s="1"/>
  <c r="M40" i="5" s="1"/>
  <c r="N40" i="5" s="1"/>
  <c r="K41" i="5"/>
  <c r="K42" i="5"/>
  <c r="K43" i="5"/>
  <c r="K44" i="5"/>
  <c r="K45" i="5"/>
  <c r="K46" i="5"/>
  <c r="L46" i="5" s="1"/>
  <c r="M46" i="5" s="1"/>
  <c r="N46" i="5" s="1"/>
  <c r="K47" i="5"/>
  <c r="K48" i="5"/>
  <c r="K49" i="5"/>
  <c r="K50" i="5"/>
  <c r="K51" i="5"/>
  <c r="K52" i="5"/>
  <c r="K53" i="5"/>
  <c r="K54" i="5"/>
  <c r="K39" i="5"/>
  <c r="L39" i="5" s="1"/>
  <c r="M39" i="5" s="1"/>
  <c r="N39" i="5" s="1"/>
  <c r="L26" i="5"/>
  <c r="M26" i="5" s="1"/>
  <c r="N26" i="5" s="1"/>
  <c r="L27" i="5"/>
  <c r="M27" i="5" s="1"/>
  <c r="N27" i="5" s="1"/>
  <c r="L28" i="5"/>
  <c r="M28" i="5"/>
  <c r="N28" i="5" s="1"/>
  <c r="L29" i="5"/>
  <c r="M29" i="5" s="1"/>
  <c r="N29" i="5" s="1"/>
  <c r="L33" i="5"/>
  <c r="L35" i="5"/>
  <c r="M35" i="5" s="1"/>
  <c r="N35" i="5" s="1"/>
  <c r="L36" i="5"/>
  <c r="M36" i="5"/>
  <c r="K27" i="5"/>
  <c r="K28" i="5"/>
  <c r="K29" i="5"/>
  <c r="K30" i="5"/>
  <c r="L30" i="5" s="1"/>
  <c r="M30" i="5" s="1"/>
  <c r="N30" i="5" s="1"/>
  <c r="K31" i="5"/>
  <c r="L31" i="5" s="1"/>
  <c r="M31" i="5" s="1"/>
  <c r="N31" i="5" s="1"/>
  <c r="K32" i="5"/>
  <c r="L32" i="5" s="1"/>
  <c r="M32" i="5" s="1"/>
  <c r="N32" i="5" s="1"/>
  <c r="K33" i="5"/>
  <c r="K34" i="5"/>
  <c r="L34" i="5" s="1"/>
  <c r="M34" i="5" s="1"/>
  <c r="N34" i="5" s="1"/>
  <c r="K35" i="5"/>
  <c r="K36" i="5"/>
  <c r="K26" i="5"/>
  <c r="F37" i="5"/>
  <c r="G37" i="5"/>
  <c r="H37" i="5"/>
  <c r="E37" i="5"/>
  <c r="F24" i="5"/>
  <c r="G24" i="5"/>
  <c r="H24" i="5"/>
  <c r="H87" i="5" s="1"/>
  <c r="E24" i="5"/>
  <c r="N11" i="5"/>
  <c r="L9" i="5"/>
  <c r="M9" i="5" s="1"/>
  <c r="N9" i="5" s="1"/>
  <c r="L11" i="5"/>
  <c r="M11" i="5"/>
  <c r="L12" i="5"/>
  <c r="M12" i="5"/>
  <c r="N12" i="5"/>
  <c r="L13" i="5"/>
  <c r="M13" i="5" s="1"/>
  <c r="N13" i="5" s="1"/>
  <c r="L14" i="5"/>
  <c r="M14" i="5" s="1"/>
  <c r="N14" i="5" s="1"/>
  <c r="L15" i="5"/>
  <c r="M15" i="5"/>
  <c r="N15" i="5" s="1"/>
  <c r="L16" i="5"/>
  <c r="M16" i="5"/>
  <c r="N16" i="5"/>
  <c r="L17" i="5"/>
  <c r="M17" i="5" s="1"/>
  <c r="N17" i="5" s="1"/>
  <c r="L19" i="5"/>
  <c r="M19" i="5"/>
  <c r="N19" i="5" s="1"/>
  <c r="L20" i="5"/>
  <c r="L21" i="5"/>
  <c r="M21" i="5" s="1"/>
  <c r="N21" i="5" s="1"/>
  <c r="L22" i="5"/>
  <c r="M22" i="5" s="1"/>
  <c r="N22" i="5" s="1"/>
  <c r="L23" i="5"/>
  <c r="M23" i="5"/>
  <c r="K10" i="5"/>
  <c r="L10" i="5" s="1"/>
  <c r="M10" i="5" s="1"/>
  <c r="N10" i="5" s="1"/>
  <c r="K11" i="5"/>
  <c r="K12" i="5"/>
  <c r="K13" i="5"/>
  <c r="K14" i="5"/>
  <c r="K15" i="5"/>
  <c r="K16" i="5"/>
  <c r="K17" i="5"/>
  <c r="K18" i="5"/>
  <c r="L18" i="5" s="1"/>
  <c r="M18" i="5" s="1"/>
  <c r="N18" i="5" s="1"/>
  <c r="K19" i="5"/>
  <c r="K20" i="5"/>
  <c r="K21" i="5"/>
  <c r="K22" i="5"/>
  <c r="K23" i="5"/>
  <c r="K9" i="5"/>
  <c r="L76" i="7"/>
  <c r="M76" i="7"/>
  <c r="N76" i="7" s="1"/>
  <c r="L77" i="7"/>
  <c r="M77" i="7" s="1"/>
  <c r="N77" i="7" s="1"/>
  <c r="L78" i="7"/>
  <c r="M78" i="7" s="1"/>
  <c r="N78" i="7" s="1"/>
  <c r="L79" i="7"/>
  <c r="M79" i="7" s="1"/>
  <c r="N79" i="7" s="1"/>
  <c r="L81" i="7"/>
  <c r="M81" i="7" s="1"/>
  <c r="N81" i="7" s="1"/>
  <c r="L82" i="7"/>
  <c r="M82" i="7" s="1"/>
  <c r="N82" i="7" s="1"/>
  <c r="L83" i="7"/>
  <c r="M83" i="7" s="1"/>
  <c r="N83" i="7" s="1"/>
  <c r="L84" i="7"/>
  <c r="M84" i="7"/>
  <c r="N84" i="7" s="1"/>
  <c r="L85" i="7"/>
  <c r="M85" i="7" s="1"/>
  <c r="N85" i="7" s="1"/>
  <c r="L86" i="7"/>
  <c r="L87" i="7"/>
  <c r="M87" i="7" s="1"/>
  <c r="N87" i="7" s="1"/>
  <c r="L88" i="7"/>
  <c r="M88" i="7"/>
  <c r="N88" i="7" s="1"/>
  <c r="L89" i="7"/>
  <c r="M89" i="7" s="1"/>
  <c r="K75" i="7"/>
  <c r="L75" i="7" s="1"/>
  <c r="M75" i="7" s="1"/>
  <c r="N75" i="7" s="1"/>
  <c r="K76" i="7"/>
  <c r="K77" i="7"/>
  <c r="K78" i="7"/>
  <c r="K79" i="7"/>
  <c r="K80" i="7"/>
  <c r="L80" i="7" s="1"/>
  <c r="M80" i="7" s="1"/>
  <c r="N80" i="7" s="1"/>
  <c r="K81" i="7"/>
  <c r="K82" i="7"/>
  <c r="K83" i="7"/>
  <c r="K84" i="7"/>
  <c r="K85" i="7"/>
  <c r="K86" i="7"/>
  <c r="K87" i="7"/>
  <c r="K88" i="7"/>
  <c r="K89" i="7"/>
  <c r="K74" i="7"/>
  <c r="L74" i="7" s="1"/>
  <c r="M74" i="7" s="1"/>
  <c r="N74" i="7" s="1"/>
  <c r="F90" i="7"/>
  <c r="G90" i="7"/>
  <c r="H90" i="7"/>
  <c r="E90" i="7"/>
  <c r="L72" i="7"/>
  <c r="M72" i="7"/>
  <c r="N72" i="7"/>
  <c r="K72" i="7"/>
  <c r="F72" i="7"/>
  <c r="G72" i="7"/>
  <c r="H72" i="7"/>
  <c r="E72" i="7"/>
  <c r="L57" i="7"/>
  <c r="M57" i="7" s="1"/>
  <c r="N57" i="7" s="1"/>
  <c r="L59" i="7"/>
  <c r="M59" i="7"/>
  <c r="N59" i="7" s="1"/>
  <c r="L60" i="7"/>
  <c r="M60" i="7" s="1"/>
  <c r="N60" i="7" s="1"/>
  <c r="L61" i="7"/>
  <c r="M61" i="7" s="1"/>
  <c r="N61" i="7" s="1"/>
  <c r="L62" i="7"/>
  <c r="M62" i="7" s="1"/>
  <c r="N62" i="7" s="1"/>
  <c r="L63" i="7"/>
  <c r="M63" i="7"/>
  <c r="N63" i="7" s="1"/>
  <c r="L64" i="7"/>
  <c r="M64" i="7" s="1"/>
  <c r="N64" i="7" s="1"/>
  <c r="L65" i="7"/>
  <c r="M65" i="7"/>
  <c r="N65" i="7" s="1"/>
  <c r="L66" i="7"/>
  <c r="M66" i="7" s="1"/>
  <c r="N66" i="7" s="1"/>
  <c r="L67" i="7"/>
  <c r="M67" i="7"/>
  <c r="N67" i="7" s="1"/>
  <c r="L68" i="7"/>
  <c r="L69" i="7"/>
  <c r="M69" i="7"/>
  <c r="N69" i="7" s="1"/>
  <c r="L70" i="7"/>
  <c r="M70" i="7" s="1"/>
  <c r="N70" i="7" s="1"/>
  <c r="L71" i="7"/>
  <c r="M71" i="7"/>
  <c r="K58" i="7"/>
  <c r="L58" i="7" s="1"/>
  <c r="M58" i="7" s="1"/>
  <c r="N58" i="7" s="1"/>
  <c r="K59" i="7"/>
  <c r="K60" i="7"/>
  <c r="K61" i="7"/>
  <c r="K62" i="7"/>
  <c r="K63" i="7"/>
  <c r="K64" i="7"/>
  <c r="K65" i="7"/>
  <c r="K66" i="7"/>
  <c r="K67" i="7"/>
  <c r="K68" i="7"/>
  <c r="K69" i="7"/>
  <c r="K70" i="7"/>
  <c r="K71" i="7"/>
  <c r="K57" i="7"/>
  <c r="L46" i="7"/>
  <c r="M46" i="7"/>
  <c r="N46" i="7" s="1"/>
  <c r="L47" i="7"/>
  <c r="M47" i="7"/>
  <c r="N47" i="7"/>
  <c r="L51" i="7"/>
  <c r="L53" i="7"/>
  <c r="M53" i="7" s="1"/>
  <c r="N53" i="7" s="1"/>
  <c r="L54" i="7"/>
  <c r="M54" i="7"/>
  <c r="K45" i="7"/>
  <c r="L45" i="7" s="1"/>
  <c r="M45" i="7" s="1"/>
  <c r="N45" i="7" s="1"/>
  <c r="K46" i="7"/>
  <c r="K47" i="7"/>
  <c r="K48" i="7"/>
  <c r="L48" i="7" s="1"/>
  <c r="M48" i="7" s="1"/>
  <c r="N48" i="7" s="1"/>
  <c r="K49" i="7"/>
  <c r="L49" i="7" s="1"/>
  <c r="M49" i="7" s="1"/>
  <c r="N49" i="7" s="1"/>
  <c r="K50" i="7"/>
  <c r="L50" i="7" s="1"/>
  <c r="M50" i="7" s="1"/>
  <c r="N50" i="7" s="1"/>
  <c r="K51" i="7"/>
  <c r="K52" i="7"/>
  <c r="L52" i="7" s="1"/>
  <c r="M52" i="7" s="1"/>
  <c r="N52" i="7" s="1"/>
  <c r="K53" i="7"/>
  <c r="K54" i="7"/>
  <c r="K44" i="7"/>
  <c r="L44" i="7" s="1"/>
  <c r="M44" i="7" s="1"/>
  <c r="N44" i="7" s="1"/>
  <c r="F55" i="7"/>
  <c r="G55" i="7"/>
  <c r="H55" i="7"/>
  <c r="E55" i="7"/>
  <c r="L42" i="7"/>
  <c r="M42" i="7"/>
  <c r="N42" i="7"/>
  <c r="K42" i="7"/>
  <c r="F42" i="7"/>
  <c r="G42" i="7"/>
  <c r="H42" i="7"/>
  <c r="E42" i="7"/>
  <c r="L24" i="7"/>
  <c r="M24" i="7"/>
  <c r="N24" i="7"/>
  <c r="K24" i="7"/>
  <c r="F24" i="7"/>
  <c r="G24" i="7"/>
  <c r="H24" i="7"/>
  <c r="E24" i="7"/>
  <c r="N29" i="7"/>
  <c r="L28" i="7"/>
  <c r="M28" i="7"/>
  <c r="N28" i="7" s="1"/>
  <c r="L29" i="7"/>
  <c r="M29" i="7"/>
  <c r="L30" i="7"/>
  <c r="M30" i="7" s="1"/>
  <c r="N30" i="7" s="1"/>
  <c r="L31" i="7"/>
  <c r="M31" i="7" s="1"/>
  <c r="N31" i="7" s="1"/>
  <c r="L32" i="7"/>
  <c r="M32" i="7"/>
  <c r="N32" i="7" s="1"/>
  <c r="L33" i="7"/>
  <c r="M33" i="7"/>
  <c r="N33" i="7"/>
  <c r="L34" i="7"/>
  <c r="M34" i="7" s="1"/>
  <c r="N34" i="7" s="1"/>
  <c r="L35" i="7"/>
  <c r="M35" i="7" s="1"/>
  <c r="N35" i="7" s="1"/>
  <c r="L36" i="7"/>
  <c r="M36" i="7"/>
  <c r="N36" i="7" s="1"/>
  <c r="L37" i="7"/>
  <c r="M37" i="7"/>
  <c r="N37" i="7"/>
  <c r="L38" i="7"/>
  <c r="L39" i="7"/>
  <c r="M39" i="7" s="1"/>
  <c r="N39" i="7" s="1"/>
  <c r="L40" i="7"/>
  <c r="M40" i="7"/>
  <c r="N40" i="7" s="1"/>
  <c r="L41" i="7"/>
  <c r="M41" i="7"/>
  <c r="K27" i="7"/>
  <c r="L27" i="7" s="1"/>
  <c r="M27" i="7" s="1"/>
  <c r="N27" i="7" s="1"/>
  <c r="K28" i="7"/>
  <c r="K29" i="7"/>
  <c r="K30" i="7"/>
  <c r="K31" i="7"/>
  <c r="K32" i="7"/>
  <c r="K33" i="7"/>
  <c r="K34" i="7"/>
  <c r="K35" i="7"/>
  <c r="K36" i="7"/>
  <c r="K37" i="7"/>
  <c r="K38" i="7"/>
  <c r="K39" i="7"/>
  <c r="K40" i="7"/>
  <c r="K41" i="7"/>
  <c r="K26" i="7"/>
  <c r="L26" i="7" s="1"/>
  <c r="M26" i="7" s="1"/>
  <c r="N26" i="7" s="1"/>
  <c r="N12" i="7"/>
  <c r="L11" i="7"/>
  <c r="M11" i="7"/>
  <c r="N11" i="7" s="1"/>
  <c r="L12" i="7"/>
  <c r="M12" i="7" s="1"/>
  <c r="L13" i="7"/>
  <c r="M13" i="7" s="1"/>
  <c r="N13" i="7" s="1"/>
  <c r="L14" i="7"/>
  <c r="M14" i="7" s="1"/>
  <c r="N14" i="7" s="1"/>
  <c r="L15" i="7"/>
  <c r="M15" i="7"/>
  <c r="N15" i="7" s="1"/>
  <c r="L16" i="7"/>
  <c r="M16" i="7" s="1"/>
  <c r="N16" i="7" s="1"/>
  <c r="L17" i="7"/>
  <c r="M17" i="7"/>
  <c r="N17" i="7" s="1"/>
  <c r="L18" i="7"/>
  <c r="M18" i="7" s="1"/>
  <c r="N18" i="7" s="1"/>
  <c r="L19" i="7"/>
  <c r="M19" i="7"/>
  <c r="N19" i="7" s="1"/>
  <c r="L20" i="7"/>
  <c r="L21" i="7"/>
  <c r="M21" i="7"/>
  <c r="N21" i="7" s="1"/>
  <c r="L22" i="7"/>
  <c r="M22" i="7" s="1"/>
  <c r="N22" i="7" s="1"/>
  <c r="L23" i="7"/>
  <c r="M23" i="7"/>
  <c r="K10" i="7"/>
  <c r="L10" i="7" s="1"/>
  <c r="M10" i="7" s="1"/>
  <c r="N10" i="7" s="1"/>
  <c r="K11" i="7"/>
  <c r="K12" i="7"/>
  <c r="K13" i="7"/>
  <c r="K14" i="7"/>
  <c r="K15" i="7"/>
  <c r="K16" i="7"/>
  <c r="K17" i="7"/>
  <c r="K18" i="7"/>
  <c r="K19" i="7"/>
  <c r="K20" i="7"/>
  <c r="K21" i="7"/>
  <c r="K22" i="7"/>
  <c r="K23" i="7"/>
  <c r="K9" i="7"/>
  <c r="L9" i="7" s="1"/>
  <c r="M9" i="7" s="1"/>
  <c r="N9" i="7" s="1"/>
  <c r="L69" i="4"/>
  <c r="M69" i="4"/>
  <c r="N69" i="4"/>
  <c r="K69" i="4"/>
  <c r="F69" i="4"/>
  <c r="G69" i="4"/>
  <c r="H69" i="4"/>
  <c r="E69" i="4"/>
  <c r="L56" i="4"/>
  <c r="M56" i="4"/>
  <c r="N56" i="4"/>
  <c r="K56" i="4"/>
  <c r="F56" i="4"/>
  <c r="G56" i="4"/>
  <c r="H56" i="4"/>
  <c r="E56" i="4"/>
  <c r="L38" i="4"/>
  <c r="M38" i="4"/>
  <c r="N38" i="4"/>
  <c r="K38" i="4"/>
  <c r="F38" i="4"/>
  <c r="G38" i="4"/>
  <c r="H38" i="4"/>
  <c r="E38" i="4"/>
  <c r="L24" i="4"/>
  <c r="M24" i="4"/>
  <c r="N24" i="4"/>
  <c r="K24" i="4"/>
  <c r="F24" i="4"/>
  <c r="G24" i="4"/>
  <c r="H24" i="4"/>
  <c r="E24" i="4"/>
  <c r="L71" i="4"/>
  <c r="M71" i="4" s="1"/>
  <c r="N71" i="4" s="1"/>
  <c r="L73" i="4"/>
  <c r="M73" i="4"/>
  <c r="N73" i="4" s="1"/>
  <c r="L74" i="4"/>
  <c r="M74" i="4" s="1"/>
  <c r="N74" i="4" s="1"/>
  <c r="L75" i="4"/>
  <c r="M75" i="4" s="1"/>
  <c r="N75" i="4" s="1"/>
  <c r="L76" i="4"/>
  <c r="M76" i="4" s="1"/>
  <c r="N76" i="4" s="1"/>
  <c r="L77" i="4"/>
  <c r="M77" i="4"/>
  <c r="N77" i="4" s="1"/>
  <c r="L78" i="4"/>
  <c r="M78" i="4" s="1"/>
  <c r="N78" i="4" s="1"/>
  <c r="L79" i="4"/>
  <c r="M79" i="4"/>
  <c r="N79" i="4" s="1"/>
  <c r="L80" i="4"/>
  <c r="M80" i="4" s="1"/>
  <c r="N80" i="4" s="1"/>
  <c r="L81" i="4"/>
  <c r="M81" i="4"/>
  <c r="N81" i="4" s="1"/>
  <c r="L82" i="4"/>
  <c r="L83" i="4"/>
  <c r="M83" i="4"/>
  <c r="N83" i="4" s="1"/>
  <c r="L84" i="4"/>
  <c r="M84" i="4" s="1"/>
  <c r="N84" i="4" s="1"/>
  <c r="L85" i="4"/>
  <c r="M85" i="4"/>
  <c r="K72" i="4"/>
  <c r="L72" i="4" s="1"/>
  <c r="M72" i="4" s="1"/>
  <c r="N72" i="4" s="1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71" i="4"/>
  <c r="L58" i="4"/>
  <c r="M58" i="4" s="1"/>
  <c r="N58" i="4" s="1"/>
  <c r="L60" i="4"/>
  <c r="M60" i="4"/>
  <c r="N60" i="4" s="1"/>
  <c r="L61" i="4"/>
  <c r="M61" i="4" s="1"/>
  <c r="N61" i="4" s="1"/>
  <c r="L62" i="4"/>
  <c r="M62" i="4" s="1"/>
  <c r="N62" i="4" s="1"/>
  <c r="L63" i="4"/>
  <c r="M63" i="4" s="1"/>
  <c r="N63" i="4" s="1"/>
  <c r="L64" i="4"/>
  <c r="M64" i="4"/>
  <c r="N64" i="4" s="1"/>
  <c r="L65" i="4"/>
  <c r="L66" i="4"/>
  <c r="M66" i="4" s="1"/>
  <c r="N66" i="4" s="1"/>
  <c r="L67" i="4"/>
  <c r="M67" i="4" s="1"/>
  <c r="N67" i="4" s="1"/>
  <c r="L68" i="4"/>
  <c r="M68" i="4"/>
  <c r="K59" i="4"/>
  <c r="L59" i="4" s="1"/>
  <c r="M59" i="4" s="1"/>
  <c r="N59" i="4" s="1"/>
  <c r="K60" i="4"/>
  <c r="K61" i="4"/>
  <c r="K62" i="4"/>
  <c r="K63" i="4"/>
  <c r="K64" i="4"/>
  <c r="K65" i="4"/>
  <c r="K66" i="4"/>
  <c r="K67" i="4"/>
  <c r="K68" i="4"/>
  <c r="K58" i="4"/>
  <c r="N43" i="4"/>
  <c r="L42" i="4"/>
  <c r="M42" i="4"/>
  <c r="N42" i="4" s="1"/>
  <c r="L43" i="4"/>
  <c r="M43" i="4"/>
  <c r="L44" i="4"/>
  <c r="M44" i="4" s="1"/>
  <c r="N44" i="4" s="1"/>
  <c r="L45" i="4"/>
  <c r="M45" i="4" s="1"/>
  <c r="N45" i="4" s="1"/>
  <c r="L46" i="4"/>
  <c r="M46" i="4"/>
  <c r="N46" i="4" s="1"/>
  <c r="L47" i="4"/>
  <c r="M47" i="4"/>
  <c r="N47" i="4"/>
  <c r="L48" i="4"/>
  <c r="M48" i="4" s="1"/>
  <c r="N48" i="4" s="1"/>
  <c r="L49" i="4"/>
  <c r="M49" i="4" s="1"/>
  <c r="N49" i="4" s="1"/>
  <c r="L50" i="4"/>
  <c r="M50" i="4"/>
  <c r="N50" i="4" s="1"/>
  <c r="L51" i="4"/>
  <c r="M51" i="4"/>
  <c r="N51" i="4"/>
  <c r="L52" i="4"/>
  <c r="L53" i="4"/>
  <c r="M53" i="4" s="1"/>
  <c r="N53" i="4" s="1"/>
  <c r="L54" i="4"/>
  <c r="M54" i="4"/>
  <c r="N54" i="4" s="1"/>
  <c r="L55" i="4"/>
  <c r="M55" i="4"/>
  <c r="K41" i="4"/>
  <c r="L41" i="4" s="1"/>
  <c r="M41" i="4" s="1"/>
  <c r="N41" i="4" s="1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40" i="4"/>
  <c r="L40" i="4" s="1"/>
  <c r="M40" i="4" s="1"/>
  <c r="N40" i="4" s="1"/>
  <c r="L26" i="4"/>
  <c r="M26" i="4" s="1"/>
  <c r="N26" i="4" s="1"/>
  <c r="L28" i="4"/>
  <c r="M28" i="4"/>
  <c r="N28" i="4" s="1"/>
  <c r="L29" i="4"/>
  <c r="M29" i="4" s="1"/>
  <c r="N29" i="4" s="1"/>
  <c r="L30" i="4"/>
  <c r="M30" i="4" s="1"/>
  <c r="N30" i="4" s="1"/>
  <c r="L31" i="4"/>
  <c r="M31" i="4" s="1"/>
  <c r="N31" i="4" s="1"/>
  <c r="L32" i="4"/>
  <c r="M32" i="4"/>
  <c r="N32" i="4" s="1"/>
  <c r="L33" i="4"/>
  <c r="M33" i="4" s="1"/>
  <c r="N33" i="4" s="1"/>
  <c r="L34" i="4"/>
  <c r="L35" i="4"/>
  <c r="M35" i="4" s="1"/>
  <c r="N35" i="4" s="1"/>
  <c r="L36" i="4"/>
  <c r="M36" i="4"/>
  <c r="N36" i="4" s="1"/>
  <c r="L37" i="4"/>
  <c r="M37" i="4" s="1"/>
  <c r="K27" i="4"/>
  <c r="L27" i="4" s="1"/>
  <c r="M27" i="4" s="1"/>
  <c r="N27" i="4" s="1"/>
  <c r="K28" i="4"/>
  <c r="K29" i="4"/>
  <c r="K30" i="4"/>
  <c r="K31" i="4"/>
  <c r="K32" i="4"/>
  <c r="K33" i="4"/>
  <c r="K34" i="4"/>
  <c r="K35" i="4"/>
  <c r="K36" i="4"/>
  <c r="K37" i="4"/>
  <c r="K26" i="4"/>
  <c r="N24" i="15" l="1"/>
  <c r="N55" i="15"/>
  <c r="N68" i="15"/>
  <c r="K37" i="15"/>
  <c r="L55" i="15"/>
  <c r="L68" i="15"/>
  <c r="K55" i="15"/>
  <c r="K68" i="15"/>
  <c r="M24" i="15"/>
  <c r="L24" i="15"/>
  <c r="K24" i="15"/>
  <c r="M55" i="15"/>
  <c r="M68" i="15"/>
  <c r="L26" i="8"/>
  <c r="K54" i="8"/>
  <c r="G91" i="8"/>
  <c r="H91" i="8"/>
  <c r="N58" i="14"/>
  <c r="K24" i="13"/>
  <c r="L13" i="13"/>
  <c r="M9" i="13"/>
  <c r="F91" i="8"/>
  <c r="M65" i="8"/>
  <c r="L72" i="8"/>
  <c r="K72" i="8"/>
  <c r="K90" i="8"/>
  <c r="M78" i="8"/>
  <c r="L90" i="8"/>
  <c r="M24" i="8"/>
  <c r="K24" i="8"/>
  <c r="L24" i="8"/>
  <c r="G87" i="5"/>
  <c r="F87" i="5"/>
  <c r="N24" i="5"/>
  <c r="K24" i="5"/>
  <c r="M24" i="5"/>
  <c r="L24" i="5"/>
  <c r="M55" i="5"/>
  <c r="L55" i="5"/>
  <c r="L9" i="4"/>
  <c r="M9" i="4" s="1"/>
  <c r="N9" i="4" s="1"/>
  <c r="L11" i="4"/>
  <c r="M11" i="4"/>
  <c r="N11" i="4" s="1"/>
  <c r="L12" i="4"/>
  <c r="M12" i="4"/>
  <c r="N12" i="4"/>
  <c r="L13" i="4"/>
  <c r="M13" i="4" s="1"/>
  <c r="N13" i="4" s="1"/>
  <c r="L14" i="4"/>
  <c r="M14" i="4" s="1"/>
  <c r="N14" i="4" s="1"/>
  <c r="L15" i="4"/>
  <c r="M15" i="4"/>
  <c r="N15" i="4" s="1"/>
  <c r="L16" i="4"/>
  <c r="M16" i="4"/>
  <c r="N16" i="4"/>
  <c r="L17" i="4"/>
  <c r="M17" i="4"/>
  <c r="N17" i="4"/>
  <c r="L18" i="4"/>
  <c r="M18" i="4" s="1"/>
  <c r="N18" i="4" s="1"/>
  <c r="L19" i="4"/>
  <c r="M19" i="4"/>
  <c r="N19" i="4" s="1"/>
  <c r="L20" i="4"/>
  <c r="L21" i="4"/>
  <c r="M21" i="4" s="1"/>
  <c r="N21" i="4" s="1"/>
  <c r="L22" i="4"/>
  <c r="M22" i="4" s="1"/>
  <c r="N22" i="4" s="1"/>
  <c r="L23" i="4"/>
  <c r="M23" i="4"/>
  <c r="K10" i="4"/>
  <c r="L10" i="4" s="1"/>
  <c r="M10" i="4" s="1"/>
  <c r="N10" i="4" s="1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9" i="4"/>
  <c r="L133" i="12"/>
  <c r="L132" i="12"/>
  <c r="L130" i="12"/>
  <c r="L129" i="12"/>
  <c r="L127" i="12"/>
  <c r="L126" i="12"/>
  <c r="L124" i="12"/>
  <c r="L123" i="12"/>
  <c r="L121" i="12"/>
  <c r="L120" i="12"/>
  <c r="L116" i="12"/>
  <c r="L114" i="12"/>
  <c r="L113" i="12"/>
  <c r="L111" i="12"/>
  <c r="L110" i="12"/>
  <c r="L108" i="12"/>
  <c r="L107" i="12"/>
  <c r="L105" i="12"/>
  <c r="L104" i="12"/>
  <c r="L102" i="12"/>
  <c r="L101" i="12"/>
  <c r="L99" i="12"/>
  <c r="L98" i="12"/>
  <c r="L96" i="12"/>
  <c r="L95" i="12"/>
  <c r="L94" i="12"/>
  <c r="L93" i="12"/>
  <c r="L91" i="12"/>
  <c r="L90" i="12"/>
  <c r="L87" i="12"/>
  <c r="L86" i="12"/>
  <c r="L84" i="12"/>
  <c r="L83" i="12"/>
  <c r="L81" i="12"/>
  <c r="L80" i="12"/>
  <c r="L78" i="12"/>
  <c r="L77" i="12"/>
  <c r="L75" i="12"/>
  <c r="L74" i="12"/>
  <c r="L71" i="12"/>
  <c r="L70" i="12"/>
  <c r="L68" i="12"/>
  <c r="L67" i="12"/>
  <c r="L65" i="12"/>
  <c r="L64" i="12"/>
  <c r="L62" i="12"/>
  <c r="L61" i="12"/>
  <c r="L59" i="12"/>
  <c r="L58" i="12"/>
  <c r="L55" i="12"/>
  <c r="L54" i="12"/>
  <c r="L52" i="12"/>
  <c r="L51" i="12"/>
  <c r="L49" i="12"/>
  <c r="L48" i="12"/>
  <c r="L46" i="12"/>
  <c r="L45" i="12"/>
  <c r="L43" i="12"/>
  <c r="L42" i="12"/>
  <c r="L38" i="12"/>
  <c r="L37" i="12"/>
  <c r="L35" i="12"/>
  <c r="L34" i="12"/>
  <c r="L32" i="12"/>
  <c r="L31" i="12"/>
  <c r="L29" i="12"/>
  <c r="L28" i="12"/>
  <c r="L26" i="12"/>
  <c r="L25" i="12"/>
  <c r="L22" i="12"/>
  <c r="L21" i="12"/>
  <c r="L19" i="12"/>
  <c r="L18" i="12"/>
  <c r="L16" i="12"/>
  <c r="L15" i="12"/>
  <c r="L13" i="12"/>
  <c r="L12" i="12"/>
  <c r="L10" i="12"/>
  <c r="L9" i="12"/>
  <c r="J29" i="12"/>
  <c r="J28" i="12"/>
  <c r="J25" i="12"/>
  <c r="L117" i="12"/>
  <c r="J117" i="12"/>
  <c r="J116" i="12"/>
  <c r="H117" i="12"/>
  <c r="H118" i="12"/>
  <c r="H116" i="12"/>
  <c r="E116" i="12"/>
  <c r="B116" i="12"/>
  <c r="L40" i="8" l="1"/>
  <c r="M26" i="8"/>
  <c r="L54" i="8"/>
  <c r="L91" i="8" s="1"/>
  <c r="M13" i="13"/>
  <c r="L24" i="13"/>
  <c r="N9" i="13"/>
  <c r="K91" i="8"/>
  <c r="N65" i="8"/>
  <c r="N72" i="8" s="1"/>
  <c r="M72" i="8"/>
  <c r="M90" i="8"/>
  <c r="N78" i="8"/>
  <c r="N90" i="8" s="1"/>
  <c r="M40" i="8" l="1"/>
  <c r="N26" i="8"/>
  <c r="N40" i="8" s="1"/>
  <c r="N54" i="8"/>
  <c r="N91" i="8" s="1"/>
  <c r="M54" i="8"/>
  <c r="M91" i="8" s="1"/>
  <c r="N13" i="13"/>
  <c r="N24" i="13" s="1"/>
  <c r="M24" i="13"/>
  <c r="J87" i="12"/>
  <c r="J86" i="12"/>
  <c r="H56" i="12"/>
  <c r="H38" i="12"/>
  <c r="H39" i="12"/>
  <c r="H17" i="12"/>
  <c r="E104" i="12"/>
  <c r="B120" i="12"/>
  <c r="B81" i="12"/>
  <c r="B71" i="12"/>
  <c r="B62" i="12"/>
  <c r="H16" i="12" l="1"/>
  <c r="J16" i="12"/>
  <c r="B17" i="12"/>
  <c r="J54" i="12"/>
  <c r="J55" i="12"/>
  <c r="H55" i="12"/>
  <c r="H54" i="12"/>
  <c r="E54" i="12"/>
  <c r="B55" i="12"/>
  <c r="B54" i="12"/>
  <c r="J49" i="12"/>
  <c r="J48" i="12"/>
  <c r="H49" i="12"/>
  <c r="H50" i="12"/>
  <c r="H48" i="12"/>
  <c r="E48" i="12"/>
  <c r="B48" i="12"/>
  <c r="E15" i="12" l="1"/>
  <c r="J133" i="12" l="1"/>
  <c r="J132" i="12"/>
  <c r="H132" i="12"/>
  <c r="H130" i="12"/>
  <c r="H131" i="12"/>
  <c r="H129" i="12"/>
  <c r="E132" i="12"/>
  <c r="B133" i="12"/>
  <c r="B132" i="12"/>
  <c r="J130" i="12"/>
  <c r="J129" i="12"/>
  <c r="E129" i="12"/>
  <c r="B130" i="12"/>
  <c r="B129" i="12"/>
  <c r="E126" i="12"/>
  <c r="B127" i="12"/>
  <c r="B128" i="12"/>
  <c r="B126" i="12"/>
  <c r="J124" i="12"/>
  <c r="J123" i="12"/>
  <c r="H124" i="12"/>
  <c r="H125" i="12"/>
  <c r="H123" i="12"/>
  <c r="E123" i="12"/>
  <c r="B123" i="12"/>
  <c r="J121" i="12"/>
  <c r="J120" i="12"/>
  <c r="H121" i="12"/>
  <c r="H122" i="12"/>
  <c r="H120" i="12"/>
  <c r="E120" i="12"/>
  <c r="J111" i="12"/>
  <c r="B114" i="12"/>
  <c r="B115" i="12"/>
  <c r="E113" i="12"/>
  <c r="B113" i="12"/>
  <c r="H111" i="12"/>
  <c r="H112" i="12"/>
  <c r="B111" i="12"/>
  <c r="J110" i="12"/>
  <c r="H110" i="12"/>
  <c r="E110" i="12"/>
  <c r="B110" i="12"/>
  <c r="E107" i="12"/>
  <c r="B108" i="12"/>
  <c r="B109" i="12"/>
  <c r="B107" i="12"/>
  <c r="J105" i="12"/>
  <c r="J104" i="12"/>
  <c r="H105" i="12"/>
  <c r="H106" i="12"/>
  <c r="H104" i="12"/>
  <c r="B104" i="12"/>
  <c r="B96" i="12"/>
  <c r="B97" i="12"/>
  <c r="H101" i="12"/>
  <c r="E101" i="12"/>
  <c r="B94" i="12"/>
  <c r="B102" i="12"/>
  <c r="B101" i="12"/>
  <c r="J99" i="12"/>
  <c r="J98" i="12"/>
  <c r="H99" i="12"/>
  <c r="H100" i="12"/>
  <c r="H98" i="12"/>
  <c r="E98" i="12"/>
  <c r="B98" i="12"/>
  <c r="E95" i="12"/>
  <c r="B95" i="12"/>
  <c r="J93" i="12"/>
  <c r="H94" i="12"/>
  <c r="H93" i="12"/>
  <c r="E93" i="12"/>
  <c r="B93" i="12"/>
  <c r="J91" i="12"/>
  <c r="J90" i="12"/>
  <c r="H91" i="12"/>
  <c r="H92" i="12"/>
  <c r="H90" i="12"/>
  <c r="E90" i="12"/>
  <c r="B90" i="12"/>
  <c r="H82" i="12"/>
  <c r="B87" i="12"/>
  <c r="H86" i="12"/>
  <c r="B84" i="12"/>
  <c r="B85" i="12"/>
  <c r="B78" i="12"/>
  <c r="B79" i="12"/>
  <c r="B65" i="12"/>
  <c r="B66" i="12"/>
  <c r="B52" i="12"/>
  <c r="B53" i="12"/>
  <c r="B46" i="12"/>
  <c r="B47" i="12"/>
  <c r="B32" i="12"/>
  <c r="B33" i="12"/>
  <c r="B19" i="12"/>
  <c r="B20" i="12"/>
  <c r="B13" i="12"/>
  <c r="B14" i="12"/>
  <c r="E86" i="12"/>
  <c r="B86" i="12"/>
  <c r="E83" i="12"/>
  <c r="B83" i="12"/>
  <c r="J81" i="12"/>
  <c r="J80" i="12"/>
  <c r="H81" i="12"/>
  <c r="E81" i="12"/>
  <c r="H80" i="12"/>
  <c r="E80" i="12"/>
  <c r="B80" i="12"/>
  <c r="E77" i="12"/>
  <c r="B77" i="12"/>
  <c r="J75" i="12"/>
  <c r="J74" i="12"/>
  <c r="H75" i="12"/>
  <c r="H76" i="12"/>
  <c r="H74" i="12"/>
  <c r="E74" i="12"/>
  <c r="B74" i="12"/>
  <c r="A73" i="12"/>
  <c r="K73" i="12" s="1"/>
  <c r="G73" i="12" l="1"/>
  <c r="I73" i="12"/>
  <c r="A119" i="12" l="1"/>
  <c r="A103" i="12"/>
  <c r="K103" i="12" s="1"/>
  <c r="A89" i="12"/>
  <c r="F55" i="16"/>
  <c r="G55" i="16"/>
  <c r="H55" i="16"/>
  <c r="E87" i="15"/>
  <c r="F87" i="15"/>
  <c r="G87" i="15"/>
  <c r="H87" i="15"/>
  <c r="A8" i="12"/>
  <c r="G8" i="12"/>
  <c r="I8" i="12"/>
  <c r="K8" i="12"/>
  <c r="B9" i="12"/>
  <c r="E9" i="12"/>
  <c r="H9" i="12"/>
  <c r="J9" i="12"/>
  <c r="H10" i="12"/>
  <c r="J10" i="12"/>
  <c r="H11" i="12"/>
  <c r="B12" i="12"/>
  <c r="E12" i="12"/>
  <c r="B15" i="12"/>
  <c r="H15" i="12"/>
  <c r="J15" i="12"/>
  <c r="B18" i="12"/>
  <c r="E18" i="12"/>
  <c r="B21" i="12"/>
  <c r="E21" i="12"/>
  <c r="H21" i="12"/>
  <c r="J21" i="12"/>
  <c r="H22" i="12"/>
  <c r="J22" i="12"/>
  <c r="H23" i="12"/>
  <c r="A24" i="12"/>
  <c r="G24" i="12"/>
  <c r="I24" i="12"/>
  <c r="K24" i="12"/>
  <c r="B25" i="12"/>
  <c r="E25" i="12"/>
  <c r="H25" i="12"/>
  <c r="H26" i="12"/>
  <c r="J26" i="12"/>
  <c r="H27" i="12"/>
  <c r="B28" i="12"/>
  <c r="E28" i="12"/>
  <c r="H28" i="12"/>
  <c r="H29" i="12"/>
  <c r="H30" i="12"/>
  <c r="B31" i="12"/>
  <c r="E31" i="12"/>
  <c r="B34" i="12"/>
  <c r="E34" i="12"/>
  <c r="H34" i="12"/>
  <c r="J34" i="12"/>
  <c r="H35" i="12"/>
  <c r="J35" i="12"/>
  <c r="H36" i="12"/>
  <c r="B37" i="12"/>
  <c r="E37" i="12"/>
  <c r="J37" i="12"/>
  <c r="J39" i="12"/>
  <c r="A41" i="12"/>
  <c r="G41" i="12"/>
  <c r="I41" i="12"/>
  <c r="K41" i="12"/>
  <c r="B42" i="12"/>
  <c r="E42" i="12"/>
  <c r="H42" i="12"/>
  <c r="J42" i="12"/>
  <c r="H43" i="12"/>
  <c r="J43" i="12"/>
  <c r="H44" i="12"/>
  <c r="B45" i="12"/>
  <c r="E45" i="12"/>
  <c r="B51" i="12"/>
  <c r="E51" i="12"/>
  <c r="A57" i="12"/>
  <c r="G57" i="12"/>
  <c r="I57" i="12"/>
  <c r="K57" i="12"/>
  <c r="B58" i="12"/>
  <c r="E58" i="12"/>
  <c r="H58" i="12"/>
  <c r="J58" i="12"/>
  <c r="H59" i="12"/>
  <c r="J59" i="12"/>
  <c r="H60" i="12"/>
  <c r="B61" i="12"/>
  <c r="E61" i="12"/>
  <c r="H61" i="12"/>
  <c r="J61" i="12"/>
  <c r="J62" i="12"/>
  <c r="B64" i="12"/>
  <c r="E64" i="12"/>
  <c r="B67" i="12"/>
  <c r="E67" i="12"/>
  <c r="H67" i="12"/>
  <c r="J67" i="12"/>
  <c r="H68" i="12"/>
  <c r="J68" i="12"/>
  <c r="H69" i="12"/>
  <c r="B70" i="12"/>
  <c r="E70" i="12"/>
  <c r="H70" i="12"/>
  <c r="J70" i="12"/>
  <c r="H71" i="12"/>
  <c r="J71" i="12"/>
  <c r="H72" i="12"/>
  <c r="E86" i="4"/>
  <c r="F86" i="4"/>
  <c r="G86" i="4"/>
  <c r="H86" i="4"/>
  <c r="E87" i="5" l="1"/>
  <c r="F94" i="14"/>
  <c r="E94" i="14"/>
  <c r="H94" i="14"/>
  <c r="I89" i="12"/>
  <c r="K89" i="12"/>
  <c r="G89" i="12"/>
  <c r="G87" i="13"/>
  <c r="H87" i="13"/>
  <c r="E91" i="8"/>
  <c r="H91" i="16"/>
  <c r="F91" i="16"/>
  <c r="I103" i="12"/>
  <c r="G103" i="12"/>
  <c r="G91" i="16"/>
  <c r="K119" i="12"/>
  <c r="G119" i="12"/>
  <c r="I119" i="12"/>
  <c r="F88" i="15"/>
  <c r="G94" i="14"/>
  <c r="H87" i="4"/>
  <c r="E87" i="4"/>
  <c r="F87" i="4"/>
  <c r="G87" i="4"/>
  <c r="F95" i="14" l="1"/>
  <c r="H95" i="14"/>
  <c r="G95" i="14"/>
  <c r="F87" i="13"/>
  <c r="G88" i="15"/>
  <c r="G92" i="8"/>
  <c r="H92" i="8"/>
  <c r="F92" i="8"/>
  <c r="F92" i="16"/>
  <c r="H92" i="16"/>
  <c r="G92" i="16"/>
  <c r="H88" i="15"/>
  <c r="H88" i="4"/>
  <c r="G88" i="4"/>
  <c r="F88" i="4"/>
  <c r="G88" i="5"/>
  <c r="H88" i="5"/>
  <c r="F88" i="5"/>
  <c r="G91" i="7" l="1"/>
  <c r="H91" i="7"/>
  <c r="F91" i="7"/>
  <c r="E91" i="7"/>
  <c r="H37" i="12"/>
  <c r="F92" i="7" l="1"/>
  <c r="H92" i="7"/>
  <c r="G92" i="7"/>
  <c r="N87" i="4" l="1"/>
  <c r="K86" i="4"/>
  <c r="L86" i="4"/>
  <c r="N86" i="4"/>
  <c r="M86" i="4"/>
  <c r="M87" i="4" s="1"/>
  <c r="L87" i="4" l="1"/>
  <c r="K87" i="4"/>
  <c r="L88" i="4" l="1"/>
  <c r="M88" i="4"/>
  <c r="N88" i="4"/>
  <c r="K55" i="7"/>
  <c r="M55" i="7"/>
  <c r="N55" i="7"/>
  <c r="L55" i="7"/>
  <c r="K90" i="7"/>
  <c r="K91" i="7" s="1"/>
  <c r="L90" i="7"/>
  <c r="L91" i="7" s="1"/>
  <c r="M90" i="7"/>
  <c r="M91" i="7" s="1"/>
  <c r="N90" i="7"/>
  <c r="N91" i="7" s="1"/>
  <c r="M92" i="7" l="1"/>
  <c r="N92" i="7"/>
  <c r="L92" i="7"/>
  <c r="K37" i="5"/>
  <c r="K87" i="5" s="1"/>
  <c r="M37" i="5"/>
  <c r="L37" i="5"/>
  <c r="N37" i="5"/>
  <c r="K86" i="5"/>
  <c r="M86" i="5"/>
  <c r="N86" i="5"/>
  <c r="L86" i="5"/>
  <c r="L87" i="5" l="1"/>
  <c r="L88" i="5" s="1"/>
  <c r="N87" i="5"/>
  <c r="N88" i="5" s="1"/>
  <c r="M87" i="5"/>
  <c r="M88" i="5" s="1"/>
  <c r="L92" i="8" l="1"/>
  <c r="N92" i="8" l="1"/>
  <c r="M92" i="8"/>
  <c r="K69" i="13"/>
  <c r="L69" i="13"/>
  <c r="M69" i="13"/>
  <c r="K42" i="14" l="1"/>
  <c r="L42" i="14"/>
  <c r="N42" i="14"/>
  <c r="M42" i="14"/>
  <c r="L37" i="15" l="1"/>
  <c r="M37" i="15"/>
  <c r="N37" i="15"/>
  <c r="K93" i="14"/>
  <c r="K94" i="14" s="1"/>
  <c r="L93" i="14"/>
  <c r="L94" i="14" s="1"/>
  <c r="N93" i="14"/>
  <c r="N94" i="14" s="1"/>
  <c r="M93" i="14"/>
  <c r="M94" i="14" s="1"/>
  <c r="M95" i="14" l="1"/>
  <c r="N95" i="14"/>
  <c r="L95" i="14"/>
  <c r="K86" i="15"/>
  <c r="K87" i="15" s="1"/>
  <c r="N86" i="15"/>
  <c r="N87" i="15" s="1"/>
  <c r="L86" i="15"/>
  <c r="L87" i="15" s="1"/>
  <c r="M86" i="15"/>
  <c r="M87" i="15" s="1"/>
  <c r="L88" i="15" l="1"/>
  <c r="N88" i="15"/>
  <c r="M88" i="15"/>
  <c r="K55" i="16"/>
  <c r="N55" i="16"/>
  <c r="L55" i="16"/>
  <c r="M55" i="16"/>
  <c r="M91" i="16"/>
  <c r="N91" i="16"/>
  <c r="L91" i="16"/>
  <c r="K91" i="16"/>
  <c r="L92" i="16" l="1"/>
  <c r="N92" i="16"/>
  <c r="M92" i="16"/>
  <c r="L80" i="13"/>
  <c r="L87" i="13"/>
  <c r="L86" i="13"/>
  <c r="L85" i="13"/>
  <c r="L71" i="13"/>
  <c r="K76" i="13"/>
  <c r="M80" i="13"/>
  <c r="N73" i="13"/>
  <c r="N71" i="13"/>
  <c r="N85" i="13"/>
  <c r="N86" i="13"/>
  <c r="N87" i="13"/>
  <c r="K73" i="13"/>
  <c r="K79" i="13"/>
  <c r="N77" i="13"/>
  <c r="L73" i="13"/>
  <c r="M74" i="13"/>
  <c r="L74" i="13"/>
  <c r="L81" i="13"/>
  <c r="N72" i="13"/>
  <c r="L76" i="13"/>
  <c r="N80" i="13"/>
  <c r="M76" i="13"/>
  <c r="L72" i="13"/>
  <c r="M77" i="13"/>
  <c r="N79" i="13"/>
  <c r="N81" i="13"/>
  <c r="M72" i="13"/>
  <c r="N76" i="13"/>
  <c r="K80" i="13"/>
  <c r="N74" i="13"/>
  <c r="K83" i="13"/>
  <c r="L83" i="13"/>
  <c r="M83" i="13"/>
  <c r="N83" i="13"/>
  <c r="N75" i="13"/>
  <c r="K72" i="13"/>
  <c r="K82" i="13"/>
  <c r="L82" i="13"/>
  <c r="M82" i="13"/>
  <c r="N82" i="13"/>
  <c r="M81" i="13"/>
  <c r="L78" i="13"/>
  <c r="K81" i="13"/>
  <c r="K86" i="13"/>
  <c r="K85" i="13"/>
  <c r="K71" i="13"/>
  <c r="M75" i="13"/>
  <c r="K77" i="13"/>
  <c r="N78" i="13"/>
  <c r="M79" i="13"/>
  <c r="K74" i="13"/>
  <c r="M73" i="13"/>
  <c r="K78" i="13"/>
  <c r="L75" i="13"/>
  <c r="L79" i="13"/>
  <c r="L77" i="13"/>
  <c r="M71" i="13"/>
  <c r="M85" i="13"/>
  <c r="M86" i="13"/>
  <c r="M87" i="13"/>
  <c r="K84" i="13"/>
  <c r="L84" i="13"/>
  <c r="M84" i="13"/>
  <c r="K75" i="13"/>
  <c r="M78" i="13"/>
</calcChain>
</file>

<file path=xl/metadata.xml><?xml version="1.0" encoding="utf-8"?>
<metadata xmlns="http://schemas.openxmlformats.org/spreadsheetml/2006/main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3">
    <bk>
      <extLst>
        <ext xmlns:xlrd="http://schemas.microsoft.com/office/spreadsheetml/2017/richdata" uri="{3e2802c4-a4d2-4d8b-9148-e3be6c30e623}">
          <xlrd:rvb i="0"/>
        </ext>
      </extLst>
    </bk>
    <bk>
      <extLst>
        <ext xmlns:xlrd="http://schemas.microsoft.com/office/spreadsheetml/2017/richdata" uri="{3e2802c4-a4d2-4d8b-9148-e3be6c30e623}">
          <xlrd:rvb i="1"/>
        </ext>
      </extLst>
    </bk>
    <bk>
      <extLst>
        <ext xmlns:xlrd="http://schemas.microsoft.com/office/spreadsheetml/2017/richdata" uri="{3e2802c4-a4d2-4d8b-9148-e3be6c30e623}">
          <xlrd:rvb i="2"/>
        </ext>
      </extLst>
    </bk>
  </futureMetadata>
  <valueMetadata count="3">
    <bk>
      <rc t="1" v="0"/>
    </bk>
    <bk>
      <rc t="1" v="1"/>
    </bk>
    <bk>
      <rc t="1" v="2"/>
    </bk>
  </valueMetadata>
</metadata>
</file>

<file path=xl/sharedStrings.xml><?xml version="1.0" encoding="utf-8"?>
<sst xmlns="http://schemas.openxmlformats.org/spreadsheetml/2006/main" count="2261" uniqueCount="558">
  <si>
    <t>Koolilõuna menüü</t>
  </si>
  <si>
    <t>45. nädal</t>
  </si>
  <si>
    <t>02.11-06.11.2026</t>
  </si>
  <si>
    <t>4-9.klass</t>
  </si>
  <si>
    <t>10-12.klass</t>
  </si>
  <si>
    <t>Esmaspäev</t>
  </si>
  <si>
    <t>Lõunasöök</t>
  </si>
  <si>
    <t>Koostisosad</t>
  </si>
  <si>
    <t>Kogus, g</t>
  </si>
  <si>
    <t>Energia, kcal</t>
  </si>
  <si>
    <t>Süsivesikud, g</t>
  </si>
  <si>
    <t>Rasvad, g</t>
  </si>
  <si>
    <t>Valgud, g</t>
  </si>
  <si>
    <t>Kana-karrikaste (L)</t>
  </si>
  <si>
    <r>
      <t xml:space="preserve">Kanailiha, mugulsibul, maisitärklis, värske petersell, </t>
    </r>
    <r>
      <rPr>
        <b/>
        <sz val="12"/>
        <color rgb="FF000000"/>
        <rFont val="Dussmann"/>
        <family val="2"/>
        <charset val="186"/>
      </rPr>
      <t>toidukoor</t>
    </r>
    <r>
      <rPr>
        <sz val="12"/>
        <color indexed="8"/>
        <rFont val="Dussmann"/>
        <family val="2"/>
        <charset val="186"/>
      </rPr>
      <t>, karripulber</t>
    </r>
    <r>
      <rPr>
        <i/>
        <sz val="10"/>
        <color rgb="FF000000"/>
        <rFont val="Dussmann"/>
        <family val="2"/>
        <charset val="186"/>
      </rPr>
      <t xml:space="preserve"> (koriander, kurkum, põld-lambalääts, Cayenne`i pipar, apteegitill, vürtsköömen, must pipar)</t>
    </r>
    <r>
      <rPr>
        <sz val="12"/>
        <color indexed="8"/>
        <rFont val="Dussmann"/>
        <family val="2"/>
        <charset val="186"/>
      </rPr>
      <t xml:space="preserve">, must pipar, söögisool, vesi, toiduõli </t>
    </r>
  </si>
  <si>
    <t>Taimetoit</t>
  </si>
  <si>
    <t>Kikerhernekarri (L)</t>
  </si>
  <si>
    <t xml:space="preserve">Kikerherned, mugulsibul, küüslauk, tšillipipar, tomat, jahvatatud paprika, vürtsköömned, koriandriseemned, must pipar, söögisool, kurkum, kookosjook, vesi, toiduõli </t>
  </si>
  <si>
    <t>Täisterapasta/pasta (G) (mahe)</t>
  </si>
  <si>
    <r>
      <rPr>
        <b/>
        <sz val="12"/>
        <color rgb="FF000000"/>
        <rFont val="Dussmann"/>
        <family val="2"/>
        <charset val="186"/>
      </rPr>
      <t>Täisterapasta/pasta</t>
    </r>
    <r>
      <rPr>
        <sz val="12"/>
        <color indexed="8"/>
        <rFont val="Dussmann"/>
        <family val="2"/>
        <charset val="186"/>
      </rPr>
      <t xml:space="preserve"> (</t>
    </r>
    <r>
      <rPr>
        <b/>
        <sz val="12"/>
        <color rgb="FF000000"/>
        <rFont val="Dussmann"/>
        <family val="2"/>
        <charset val="186"/>
      </rPr>
      <t>durumnisu jahu</t>
    </r>
    <r>
      <rPr>
        <sz val="12"/>
        <color indexed="8"/>
        <rFont val="Dussmann"/>
        <family val="2"/>
        <charset val="186"/>
      </rPr>
      <t>, vesi)</t>
    </r>
    <r>
      <rPr>
        <sz val="12"/>
        <color indexed="8"/>
        <rFont val="Dussmann"/>
        <family val="2"/>
        <charset val="186"/>
      </rPr>
      <t xml:space="preserve">, vesi, söögisool </t>
    </r>
  </si>
  <si>
    <t xml:space="preserve">Tatar, aurutatud </t>
  </si>
  <si>
    <t>Tatar, vesi, söögisool</t>
  </si>
  <si>
    <t>Porgand, aurutatud</t>
  </si>
  <si>
    <t>Külm jogurtikaste (L)</t>
  </si>
  <si>
    <r>
      <rPr>
        <sz val="12"/>
        <color rgb="FF000000"/>
        <rFont val="Dussmann"/>
        <family val="2"/>
        <charset val="186"/>
      </rPr>
      <t>Maitsestamata</t>
    </r>
    <r>
      <rPr>
        <b/>
        <sz val="12"/>
        <color rgb="FF000000"/>
        <rFont val="Dussmann"/>
        <family val="2"/>
        <charset val="186"/>
      </rPr>
      <t xml:space="preserve"> jogurt, </t>
    </r>
    <r>
      <rPr>
        <sz val="12"/>
        <color indexed="8"/>
        <rFont val="Dussmann"/>
        <family val="2"/>
        <charset val="186"/>
      </rPr>
      <t>söögisool, suhkur, till</t>
    </r>
  </si>
  <si>
    <t>Peedi-küüslaugusalat</t>
  </si>
  <si>
    <t>Peet, küüslauk</t>
  </si>
  <si>
    <t>Hiina kapsas, tomat, redis (mahe)</t>
  </si>
  <si>
    <t>Seemnesegu (mahe)</t>
  </si>
  <si>
    <r>
      <t>Kõrvitsaseemned, päevalilleseemned,</t>
    </r>
    <r>
      <rPr>
        <b/>
        <sz val="12"/>
        <rFont val="Dussmann"/>
        <family val="2"/>
        <charset val="186"/>
      </rPr>
      <t xml:space="preserve"> seesamiseemned</t>
    </r>
  </si>
  <si>
    <t>PRIA</t>
  </si>
  <si>
    <t>Piimatooted (piim, keefir R 2,5% ) (L)</t>
  </si>
  <si>
    <t>Joogijogurt, maitsestatud (L)</t>
  </si>
  <si>
    <r>
      <rPr>
        <sz val="12"/>
        <color rgb="FF000000"/>
        <rFont val="Dussmann"/>
        <family val="2"/>
        <charset val="186"/>
      </rPr>
      <t>Maitsestamata</t>
    </r>
    <r>
      <rPr>
        <b/>
        <sz val="12"/>
        <color rgb="FF000000"/>
        <rFont val="Dussmann"/>
        <family val="2"/>
        <charset val="186"/>
      </rPr>
      <t xml:space="preserve"> jogurt</t>
    </r>
    <r>
      <rPr>
        <sz val="12"/>
        <color rgb="FF000000"/>
        <rFont val="Dussmann"/>
        <family val="2"/>
        <charset val="186"/>
      </rPr>
      <t xml:space="preserve">, </t>
    </r>
    <r>
      <rPr>
        <sz val="12"/>
        <color indexed="8"/>
        <rFont val="Dussmann"/>
        <family val="2"/>
        <charset val="186"/>
      </rPr>
      <t xml:space="preserve">naturaalne marjapüree </t>
    </r>
    <r>
      <rPr>
        <i/>
        <sz val="10"/>
        <color rgb="FF000000"/>
        <rFont val="Dussmann"/>
        <family val="2"/>
        <charset val="186"/>
      </rPr>
      <t>(maasikas, vaarikas, mustad sõstrad, punased sõstrad, mustikas)</t>
    </r>
    <r>
      <rPr>
        <sz val="12"/>
        <color indexed="8"/>
        <rFont val="Dussmann"/>
        <family val="2"/>
        <charset val="186"/>
      </rPr>
      <t>, suhkur</t>
    </r>
  </si>
  <si>
    <t>Tee, suhkruta</t>
  </si>
  <si>
    <t>Teepuru, vesi</t>
  </si>
  <si>
    <t>Rukkileiva (3 sorti) - ja sepikutoodete valik  (G)</t>
  </si>
  <si>
    <t>Nuikapsas</t>
  </si>
  <si>
    <t xml:space="preserve">Pirn </t>
  </si>
  <si>
    <t>Kokku:</t>
  </si>
  <si>
    <t>Teisipäev</t>
  </si>
  <si>
    <t xml:space="preserve">Värskekapsaborš sealihaga </t>
  </si>
  <si>
    <t>Peet, kartul, porgand, peakapsas, pastinaak, mugulsibul, tomatipasta, puljong liha kontidest, toiduõli,sealiha, loorber, söögisool, must pipar, sidrunimahl, petersell</t>
  </si>
  <si>
    <t xml:space="preserve">Värskekapsaborš punaste ubadega </t>
  </si>
  <si>
    <t>Peet, kartul, porgand, peakapsas, pastinaak, punased oad, mugulsibul, tomatipasta, vesi, toiduõli, loorber, söögisool, must pipar, sidrunimahl, petersell</t>
  </si>
  <si>
    <t>Hapukoor R 20% (L)</t>
  </si>
  <si>
    <t>Marja-mannavaht mustsõstra kastmega (G)</t>
  </si>
  <si>
    <r>
      <t xml:space="preserve">Mustikas, </t>
    </r>
    <r>
      <rPr>
        <b/>
        <sz val="12"/>
        <color rgb="FF000000"/>
        <rFont val="Dussmann"/>
        <family val="2"/>
        <charset val="186"/>
      </rPr>
      <t>nisumanna</t>
    </r>
    <r>
      <rPr>
        <sz val="12"/>
        <color indexed="8"/>
        <rFont val="Dussmann"/>
        <family val="2"/>
        <charset val="186"/>
      </rPr>
      <t>, suhkur, vesi, vanillisuhkur, söögisool, mustad sõstrad</t>
    </r>
  </si>
  <si>
    <t>Maasika-kohupiimakreem (L)</t>
  </si>
  <si>
    <r>
      <rPr>
        <sz val="12"/>
        <color rgb="FF000000"/>
        <rFont val="Dussmann"/>
        <family val="2"/>
        <charset val="186"/>
      </rPr>
      <t>Maitsestamata</t>
    </r>
    <r>
      <rPr>
        <b/>
        <sz val="12"/>
        <color rgb="FF000000"/>
        <rFont val="Dussmann"/>
        <family val="2"/>
        <charset val="186"/>
      </rPr>
      <t xml:space="preserve"> kohupiim</t>
    </r>
    <r>
      <rPr>
        <sz val="12"/>
        <color rgb="FF000000"/>
        <rFont val="Dussmann"/>
        <family val="2"/>
        <charset val="186"/>
      </rPr>
      <t>, maitsestamata</t>
    </r>
    <r>
      <rPr>
        <b/>
        <sz val="12"/>
        <color rgb="FF000000"/>
        <rFont val="Dussmann"/>
        <family val="2"/>
        <charset val="186"/>
      </rPr>
      <t xml:space="preserve"> jogurt</t>
    </r>
    <r>
      <rPr>
        <sz val="12"/>
        <color rgb="FF000000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>vahukoor</t>
    </r>
    <r>
      <rPr>
        <sz val="12"/>
        <color indexed="8"/>
        <rFont val="Dussmann"/>
        <family val="2"/>
        <charset val="186"/>
      </rPr>
      <t>, suhkur, maasikas</t>
    </r>
  </si>
  <si>
    <t>Mahl (erinevad maitsed)</t>
  </si>
  <si>
    <t>Rõngu suhkruvaba mahlakonsentraat 100% naturaalne, vesi</t>
  </si>
  <si>
    <t xml:space="preserve">Porgand </t>
  </si>
  <si>
    <t>Õun (mahe)</t>
  </si>
  <si>
    <t>Kolmapäev</t>
  </si>
  <si>
    <t>Lõhetükid koorekastmes (G, L)</t>
  </si>
  <si>
    <r>
      <rPr>
        <b/>
        <sz val="12"/>
        <color rgb="FF000000"/>
        <rFont val="Dussmann"/>
        <family val="2"/>
        <charset val="186"/>
      </rPr>
      <t>Lõhe</t>
    </r>
    <r>
      <rPr>
        <sz val="12"/>
        <color indexed="8"/>
        <rFont val="Dussmann"/>
        <family val="2"/>
        <charset val="186"/>
      </rPr>
      <t xml:space="preserve">, must pipar, söögisool, värske till, toiduõli, </t>
    </r>
    <r>
      <rPr>
        <b/>
        <sz val="12"/>
        <color rgb="FF000000"/>
        <rFont val="Dussmann"/>
        <family val="2"/>
        <charset val="186"/>
      </rPr>
      <t>nisujahu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>piim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>toidukoor</t>
    </r>
  </si>
  <si>
    <t>Juurviljastrooganov (G, L)</t>
  </si>
  <si>
    <r>
      <t xml:space="preserve">Kaalikas, </t>
    </r>
    <r>
      <rPr>
        <b/>
        <sz val="12"/>
        <rFont val="Dussmann"/>
        <charset val="186"/>
      </rPr>
      <t>juurseller</t>
    </r>
    <r>
      <rPr>
        <sz val="12"/>
        <rFont val="Dussmann"/>
        <family val="2"/>
        <charset val="186"/>
      </rPr>
      <t xml:space="preserve">, mugulsibul, pastinaak, porgand, </t>
    </r>
    <r>
      <rPr>
        <b/>
        <sz val="12"/>
        <rFont val="Dussmann"/>
        <charset val="186"/>
      </rPr>
      <t>nisu</t>
    </r>
    <r>
      <rPr>
        <sz val="12"/>
        <rFont val="Dussmann"/>
        <family val="2"/>
        <charset val="186"/>
      </rPr>
      <t xml:space="preserve">jahu, tomatipüree, toiduõli, </t>
    </r>
    <r>
      <rPr>
        <b/>
        <sz val="12"/>
        <rFont val="Dussmann"/>
        <charset val="186"/>
      </rPr>
      <t>hapukoor</t>
    </r>
    <r>
      <rPr>
        <sz val="12"/>
        <rFont val="Dussmann"/>
        <family val="2"/>
        <charset val="186"/>
      </rPr>
      <t xml:space="preserve"> , vesi, söögisool</t>
    </r>
  </si>
  <si>
    <t>Riis, aurutatud (mahe)</t>
  </si>
  <si>
    <t xml:space="preserve">Riis, vesi, söögisool </t>
  </si>
  <si>
    <t>Kartul, aurutatud (mahe)</t>
  </si>
  <si>
    <t>Ahjuköögiviljad</t>
  </si>
  <si>
    <t>Kaalikas, bataat, pastinaak, porgand, paprika, mugulsibul, kuivatatud roosmariin, toiduõli</t>
  </si>
  <si>
    <t>Külm küüslaugu-jogurtikaste (L)</t>
  </si>
  <si>
    <r>
      <rPr>
        <sz val="12"/>
        <color rgb="FF000000"/>
        <rFont val="Dussmann"/>
        <family val="2"/>
        <charset val="186"/>
      </rPr>
      <t>Maitsestamata</t>
    </r>
    <r>
      <rPr>
        <b/>
        <sz val="12"/>
        <color rgb="FF000000"/>
        <rFont val="Dussmann"/>
        <family val="2"/>
        <charset val="186"/>
      </rPr>
      <t xml:space="preserve"> jogurt</t>
    </r>
    <r>
      <rPr>
        <sz val="12"/>
        <color indexed="8"/>
        <rFont val="Dussmann"/>
        <family val="2"/>
        <charset val="186"/>
      </rPr>
      <t>, sidrunimahl, suhkur, küüslauk, söögisool</t>
    </r>
  </si>
  <si>
    <t>Mahla-õlikaste</t>
  </si>
  <si>
    <r>
      <t xml:space="preserve">Õunamahl 100% naturaalne, õunaäädikas, </t>
    </r>
    <r>
      <rPr>
        <b/>
        <sz val="12"/>
        <color rgb="FF000000"/>
        <rFont val="Dussmann"/>
        <family val="2"/>
        <charset val="186"/>
      </rPr>
      <t>sinepipulber</t>
    </r>
    <r>
      <rPr>
        <sz val="12"/>
        <color indexed="8"/>
        <rFont val="Dussmann"/>
        <family val="2"/>
        <charset val="186"/>
      </rPr>
      <t>, söögisool, petersell, värske, toiduõli</t>
    </r>
  </si>
  <si>
    <t>Porgandi-melonisalat</t>
  </si>
  <si>
    <t>Porgand, melon, toiduõli</t>
  </si>
  <si>
    <t>Kapsas (mahe), peet, roheline hernes</t>
  </si>
  <si>
    <t>Kapsas (mahe), peet, vesi, söögisool</t>
  </si>
  <si>
    <t>Rukkileiva, vesi, söögisool</t>
  </si>
  <si>
    <t>Valge redis</t>
  </si>
  <si>
    <t>Neljapäev</t>
  </si>
  <si>
    <t>Kodune seljanka (G)</t>
  </si>
  <si>
    <t>Veiseliha, sealiha, keedusink, hapukurk (söögisool, vesi, till), kartul, porgand, mugulsibul, tomatipüree, toiduõli, söögisool, vesi, värske petersell</t>
  </si>
  <si>
    <t xml:space="preserve">Seeneseljanka </t>
  </si>
  <si>
    <t>Kartul, šampinjonid, mugulsibul, hapukurk, tomatipüree, toiduõli, söögisool, must pipar, vesi</t>
  </si>
  <si>
    <t>Marjasmuuti (L)</t>
  </si>
  <si>
    <r>
      <t xml:space="preserve">Marjad, banaan, </t>
    </r>
    <r>
      <rPr>
        <b/>
        <sz val="12"/>
        <color rgb="FF000000"/>
        <rFont val="Dussmann"/>
        <family val="2"/>
        <charset val="186"/>
      </rPr>
      <t>keefir</t>
    </r>
  </si>
  <si>
    <t>Pannkook moosiga (G, L, M)</t>
  </si>
  <si>
    <r>
      <rPr>
        <b/>
        <sz val="12"/>
        <color rgb="FF000000"/>
        <rFont val="Dussmann"/>
        <family val="2"/>
        <charset val="186"/>
      </rPr>
      <t>Nisujahu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>kanamuna</t>
    </r>
    <r>
      <rPr>
        <sz val="12"/>
        <color rgb="FF000000"/>
        <rFont val="Dussmann"/>
        <family val="2"/>
        <charset val="186"/>
      </rPr>
      <t>, toiduõli, suhkur, söögisool, vanillisuhkur,</t>
    </r>
    <r>
      <rPr>
        <b/>
        <sz val="12"/>
        <color rgb="FF000000"/>
        <rFont val="Dussmann"/>
        <family val="2"/>
        <charset val="186"/>
      </rPr>
      <t xml:space="preserve"> piim</t>
    </r>
    <r>
      <rPr>
        <sz val="12"/>
        <color rgb="FF000000"/>
        <rFont val="Dussmann"/>
        <family val="2"/>
        <charset val="186"/>
      </rPr>
      <t>, marjad</t>
    </r>
  </si>
  <si>
    <t>Reede</t>
  </si>
  <si>
    <t>Tex-mex veisehakklihakaste</t>
  </si>
  <si>
    <t xml:space="preserve">Veisehakkliha, punased oad, mais, mugulsibul, porgand, tomatipasta, toiduõli, vesi, tex-mex maitseaimesegu (küüslauk, söögisool, must pipar, petersell </t>
  </si>
  <si>
    <t>Tex-mex kaste hakksojaga</t>
  </si>
  <si>
    <r>
      <t xml:space="preserve">Purustatud tomat, </t>
    </r>
    <r>
      <rPr>
        <b/>
        <sz val="12"/>
        <rFont val="Dussmann"/>
        <charset val="186"/>
      </rPr>
      <t>hakksoja</t>
    </r>
    <r>
      <rPr>
        <sz val="12"/>
        <rFont val="Dussmann"/>
        <charset val="186"/>
      </rPr>
      <t xml:space="preserve"> (sojajahu) punased oad, mais, mugulsibul, küüslauk, porgand, tomatipasta, vesi, toiduõli, Tex-mex maitseainetesegu (jahvatatud parika, tšillipipar, vürtsköömen, küüslaugupulber, sibulapulber, kuivatatud pune, must pipar, suhkur), söögisool, petersell</t>
    </r>
  </si>
  <si>
    <r>
      <rPr>
        <b/>
        <sz val="12"/>
        <color rgb="FF000000"/>
        <rFont val="Dussmann"/>
        <charset val="186"/>
      </rPr>
      <t>Täisterapasta/pasta</t>
    </r>
    <r>
      <rPr>
        <sz val="12"/>
        <color indexed="8"/>
        <rFont val="Dussmann"/>
        <family val="2"/>
        <charset val="186"/>
      </rPr>
      <t xml:space="preserve"> ( durumnisujahu, vesi), vesi, söögisool</t>
    </r>
  </si>
  <si>
    <t xml:space="preserve">Riis, aurutatud </t>
  </si>
  <si>
    <t>Riis, vesi, söögisool</t>
  </si>
  <si>
    <t>Peet, röstitud</t>
  </si>
  <si>
    <t>Peet, toiduõli, tüümian, värske</t>
  </si>
  <si>
    <t>Õunamahl 100% naturaalne, õunaäädikas, sinepipulber, söögisool, petersell, värske, toiduõli</t>
  </si>
  <si>
    <t>Kapsa-virsikusalat</t>
  </si>
  <si>
    <t>Valge/punane peakapsas, virsik</t>
  </si>
  <si>
    <t>Porgand, paprika, porrulauk (mahe kapsas)</t>
  </si>
  <si>
    <r>
      <t xml:space="preserve">Kõrvitsaseemned, päevalilleseemned, </t>
    </r>
    <r>
      <rPr>
        <b/>
        <sz val="12"/>
        <color rgb="FF000000"/>
        <rFont val="Dussmann"/>
        <charset val="186"/>
      </rPr>
      <t>seesamiseemned</t>
    </r>
  </si>
  <si>
    <r>
      <t xml:space="preserve">Maitsestamata </t>
    </r>
    <r>
      <rPr>
        <b/>
        <sz val="12"/>
        <color rgb="FF000000"/>
        <rFont val="Dussmann"/>
        <charset val="186"/>
      </rPr>
      <t>jogurt</t>
    </r>
    <r>
      <rPr>
        <sz val="12"/>
        <color indexed="8"/>
        <rFont val="Dussmann"/>
        <family val="2"/>
        <charset val="186"/>
      </rPr>
      <t>, naturaalne marjapüree (maasikas, vaarikas, mustad sõstrad, punased sõstrad, mustikas), suhkur</t>
    </r>
  </si>
  <si>
    <t>NÄDALA KESKMINE KOKKU:</t>
  </si>
  <si>
    <t>Põhitoitainetest saadava energia osakaal koguenergiast (%E)</t>
  </si>
  <si>
    <t>Nõutud vahemik kahe nädala keskmisena</t>
  </si>
  <si>
    <t>700-800 kcal</t>
  </si>
  <si>
    <t>45-60%E</t>
  </si>
  <si>
    <t>25-40%E</t>
  </si>
  <si>
    <t>10-20%E</t>
  </si>
  <si>
    <t>800-900 kcal</t>
  </si>
  <si>
    <t>Üldinfo menüü kohta</t>
  </si>
  <si>
    <t>Taimetoit võib sisaldada muna- ja piimatooteid</t>
  </si>
  <si>
    <t>Allergiat või toidutalumatust põhjustavate koostisosade kohta küsi lisainfot köögipersonalilt</t>
  </si>
  <si>
    <t>Joogivesi on igapäevaselt tasuta saadaval kogu päeva jooksul</t>
  </si>
  <si>
    <t>Menüü muudatused kooskõlastatakse kooliga vastavalt hankelepingule. Erandolukorras, kus muudatus on vältimatu (nt ootamatu tooraine puudus), teavitatakse kooli esimesel võimalusel ning tagatakse toidu toiteväärtuslikkus ja mitmekesisus</t>
  </si>
  <si>
    <t>Tähised menüüs</t>
  </si>
  <si>
    <t>G – sisaldab gluteeni</t>
  </si>
  <si>
    <t>L – sisaldab piimatooteid (sh laktoosi)</t>
  </si>
  <si>
    <t>M – sisaldab muna</t>
  </si>
  <si>
    <t>P – sisaldab pähkleid</t>
  </si>
  <si>
    <t>PT – portsjontoode</t>
  </si>
  <si>
    <t>VS-vähendatud suhkruga</t>
  </si>
  <si>
    <t>PRIA toetusprogrammid</t>
  </si>
  <si>
    <t>Koolipuuvilja ja - köögivilja ning koolipiima toetab osaliselt PRIA</t>
  </si>
  <si>
    <t>PRIA koolikava osalise toetusega pakutakse 1.–6. klassi õpilastele puu- ja köögivilju ning piima ja piimatooteid. 1.–9. klassi õpilastele piima ja piimatooteid.</t>
  </si>
  <si>
    <t>46. nädal</t>
  </si>
  <si>
    <t>09.11-13.11.2026</t>
  </si>
  <si>
    <t>Koorene kanakaste peterselliga (G, L)</t>
  </si>
  <si>
    <r>
      <rPr>
        <sz val="12"/>
        <color rgb="FF000000"/>
        <rFont val="Dussmann"/>
      </rPr>
      <t xml:space="preserve">Kanaliha, </t>
    </r>
    <r>
      <rPr>
        <b/>
        <sz val="12"/>
        <color rgb="FF000000"/>
        <rFont val="Dussmann"/>
      </rPr>
      <t>piim</t>
    </r>
    <r>
      <rPr>
        <sz val="12"/>
        <color rgb="FF000000"/>
        <rFont val="Dussmann"/>
      </rPr>
      <t xml:space="preserve">, </t>
    </r>
    <r>
      <rPr>
        <b/>
        <sz val="12"/>
        <color rgb="FF000000"/>
        <rFont val="Dussmann"/>
      </rPr>
      <t>toidukoor</t>
    </r>
    <r>
      <rPr>
        <sz val="12"/>
        <color rgb="FF000000"/>
        <rFont val="Dussmann"/>
      </rPr>
      <t xml:space="preserve">, </t>
    </r>
    <r>
      <rPr>
        <b/>
        <sz val="12"/>
        <color rgb="FF000000"/>
        <rFont val="Dussmann"/>
      </rPr>
      <t>nisujahu</t>
    </r>
    <r>
      <rPr>
        <sz val="12"/>
        <color rgb="FF000000"/>
        <rFont val="Dussmann"/>
      </rPr>
      <t>, toiduõli, söögisool, must pipar, petersell</t>
    </r>
  </si>
  <si>
    <t>Stoovitud porgandid (G, L)</t>
  </si>
  <si>
    <r>
      <t xml:space="preserve">Porgand, </t>
    </r>
    <r>
      <rPr>
        <b/>
        <sz val="12"/>
        <color rgb="FF000000"/>
        <rFont val="Dussmann"/>
        <charset val="186"/>
      </rPr>
      <t>toidukoor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charset val="186"/>
      </rPr>
      <t>nisu</t>
    </r>
    <r>
      <rPr>
        <sz val="12"/>
        <color indexed="8"/>
        <rFont val="Dussmann"/>
        <family val="2"/>
        <charset val="186"/>
      </rPr>
      <t xml:space="preserve">jahu, </t>
    </r>
    <r>
      <rPr>
        <b/>
        <sz val="12"/>
        <color rgb="FF000000"/>
        <rFont val="Dussmann"/>
        <charset val="186"/>
      </rPr>
      <t>või</t>
    </r>
    <r>
      <rPr>
        <sz val="12"/>
        <color indexed="8"/>
        <rFont val="Dussmann"/>
        <family val="2"/>
        <charset val="186"/>
      </rPr>
      <t>, sidrunimahl, söögisool, suhkur, vesi</t>
    </r>
  </si>
  <si>
    <t>Kuskuss, aurutatud (G)</t>
  </si>
  <si>
    <r>
      <rPr>
        <b/>
        <sz val="12"/>
        <color rgb="FF000000"/>
        <rFont val="Dussmann"/>
        <charset val="186"/>
      </rPr>
      <t>Kuskuss</t>
    </r>
    <r>
      <rPr>
        <sz val="12"/>
        <color indexed="8"/>
        <rFont val="Dussmann"/>
        <family val="2"/>
        <charset val="186"/>
      </rPr>
      <t>, vesi, söögisool</t>
    </r>
  </si>
  <si>
    <t>Brokoli, aurutatud</t>
  </si>
  <si>
    <r>
      <t xml:space="preserve">Õunamahl 100% naturaalne, õunaäädikas, </t>
    </r>
    <r>
      <rPr>
        <b/>
        <sz val="12"/>
        <rFont val="Dussmann"/>
        <charset val="186"/>
      </rPr>
      <t>sinepipulber</t>
    </r>
    <r>
      <rPr>
        <sz val="12"/>
        <rFont val="Dussmann"/>
        <family val="2"/>
        <charset val="186"/>
      </rPr>
      <t>, söögisool, petersell, toiduõli</t>
    </r>
  </si>
  <si>
    <t>Peedi-rohelisesibulasalat (L) (mahe peet)</t>
  </si>
  <si>
    <t>Peet, rohelinesibul</t>
  </si>
  <si>
    <t>Hiina kapsas, tomat, mais</t>
  </si>
  <si>
    <t>Hakkliha-suvikõrvitsapikkpoiss (M, PT)</t>
  </si>
  <si>
    <r>
      <rPr>
        <sz val="12"/>
        <color rgb="FF000000"/>
        <rFont val="Dussmann"/>
      </rPr>
      <t xml:space="preserve">Segahakkliha (siga/veis), </t>
    </r>
    <r>
      <rPr>
        <b/>
        <sz val="12"/>
        <color rgb="FF000000"/>
        <rFont val="Dussmann"/>
      </rPr>
      <t>riivsai</t>
    </r>
    <r>
      <rPr>
        <sz val="12"/>
        <color rgb="FF000000"/>
        <rFont val="Dussmann"/>
      </rPr>
      <t xml:space="preserve">, </t>
    </r>
    <r>
      <rPr>
        <b/>
        <sz val="12"/>
        <color rgb="FF000000"/>
        <rFont val="Dussmann"/>
      </rPr>
      <t>kanamuna</t>
    </r>
    <r>
      <rPr>
        <sz val="12"/>
        <color rgb="FF000000"/>
        <rFont val="Dussmann"/>
      </rPr>
      <t>, mugulsibul, porgand, suvikõrvits, söögisool, must pipar</t>
    </r>
  </si>
  <si>
    <t>Tofukaste tomati ja paprikaga (L)</t>
  </si>
  <si>
    <t>Tofu, porgand, mugulsibul, paprika, tomatipasta, vesi, kohvikoor, toiduõli, söögisool, must pipar, basiilik, vesi, masitärklis, petersell</t>
  </si>
  <si>
    <t>Riis, aurutatud</t>
  </si>
  <si>
    <t>Kartul, aurutatud</t>
  </si>
  <si>
    <t>Rooskapsas, röstitud</t>
  </si>
  <si>
    <t>Rooskapsas, söögisool, toiduõli</t>
  </si>
  <si>
    <t>Külm jogurtikaste maitserohelisega (L)</t>
  </si>
  <si>
    <t>Till, roheline sibul, maitsestamata jogurt</t>
  </si>
  <si>
    <t>Brokoli ja porgand seesamiseemnetega</t>
  </si>
  <si>
    <r>
      <t>Brokoli, porgand, salatikaste (</t>
    </r>
    <r>
      <rPr>
        <b/>
        <sz val="12"/>
        <rFont val="Dussmann"/>
        <charset val="186"/>
      </rPr>
      <t>sinep</t>
    </r>
    <r>
      <rPr>
        <sz val="12"/>
        <rFont val="Dussmann"/>
        <family val="2"/>
        <charset val="186"/>
      </rPr>
      <t xml:space="preserve">, mesi, toiduõli, õunaäädikas, söögisool, must pipar, suhkur), </t>
    </r>
    <r>
      <rPr>
        <b/>
        <sz val="12"/>
        <rFont val="Dussmann"/>
        <charset val="186"/>
      </rPr>
      <t>seesamiseemned</t>
    </r>
  </si>
  <si>
    <t>Salatisegu, roheline hernes, hapukurk</t>
  </si>
  <si>
    <t>Rooma salat, jääsalat, rukola, spinat, roheline hernes, hapukurk (kurk, söögisool, vesi)</t>
  </si>
  <si>
    <t>Kõrvitsaseemned, päevalilleseemned, seesamiseemned</t>
  </si>
  <si>
    <t>Selge kalasupp riisiga</t>
  </si>
  <si>
    <t xml:space="preserve">Tilaapia, kartul, porgand, mugulsibul, vesi, riis, toiduõli, söögisool, must pipar, loorber, till </t>
  </si>
  <si>
    <t>Selge köögiviljasupp riivitud keedumunaga (M)</t>
  </si>
  <si>
    <t>Kartul, porgand, kaalikas, herned, mugulsibul, kanamuna, vesi, loorber, söögisool, must pipar, toiduõli, till</t>
  </si>
  <si>
    <t>Kohupiimakreem mustikakisselliga (L, VS)</t>
  </si>
  <si>
    <r>
      <t xml:space="preserve">Maitsestamat </t>
    </r>
    <r>
      <rPr>
        <b/>
        <sz val="12"/>
        <rFont val="Dussmann"/>
        <charset val="186"/>
      </rPr>
      <t>kohupiim</t>
    </r>
    <r>
      <rPr>
        <sz val="12"/>
        <rFont val="Dussmann"/>
        <charset val="186"/>
      </rPr>
      <t xml:space="preserve">, </t>
    </r>
    <r>
      <rPr>
        <b/>
        <sz val="12"/>
        <rFont val="Dussmann"/>
        <charset val="186"/>
      </rPr>
      <t>vahukoor</t>
    </r>
    <r>
      <rPr>
        <sz val="12"/>
        <rFont val="Dussmann"/>
        <charset val="186"/>
      </rPr>
      <t xml:space="preserve">, maitsestamata </t>
    </r>
    <r>
      <rPr>
        <b/>
        <sz val="12"/>
        <rFont val="Dussmann"/>
        <charset val="186"/>
      </rPr>
      <t>jogur</t>
    </r>
    <r>
      <rPr>
        <sz val="12"/>
        <rFont val="Dussmann"/>
        <charset val="186"/>
      </rPr>
      <t>, suhkur, vanillisuhkur, mustikas, vesi, kartulitärklis</t>
    </r>
  </si>
  <si>
    <t>Kakaojogurt kirssidega (L)</t>
  </si>
  <si>
    <r>
      <t xml:space="preserve">Maitsestamata </t>
    </r>
    <r>
      <rPr>
        <b/>
        <sz val="12"/>
        <color rgb="FF000000"/>
        <rFont val="Dussmann"/>
        <charset val="186"/>
      </rPr>
      <t>jogurt</t>
    </r>
    <r>
      <rPr>
        <sz val="12"/>
        <color indexed="8"/>
        <rFont val="Dussmann"/>
        <family val="2"/>
        <charset val="186"/>
      </rPr>
      <t>, kakaopulber, kirss, suhkur</t>
    </r>
  </si>
  <si>
    <t>Piimatooted (piim, keefir R 2,5% ) (L) (PRIA)</t>
  </si>
  <si>
    <t xml:space="preserve">Raguu köögiviljade ja sealihaga </t>
  </si>
  <si>
    <r>
      <t xml:space="preserve">Sealiha, mugulsibul, vesi, </t>
    </r>
    <r>
      <rPr>
        <b/>
        <sz val="12"/>
        <color rgb="FF000000"/>
        <rFont val="Dussmann"/>
        <family val="2"/>
        <charset val="186"/>
      </rPr>
      <t>nisujahu</t>
    </r>
    <r>
      <rPr>
        <sz val="12"/>
        <color indexed="8"/>
        <rFont val="Dussmann"/>
        <family val="2"/>
        <charset val="186"/>
      </rPr>
      <t xml:space="preserve">, toiduõli, </t>
    </r>
    <r>
      <rPr>
        <b/>
        <sz val="12"/>
        <color rgb="FF000000"/>
        <rFont val="Dussmann"/>
        <family val="2"/>
        <charset val="186"/>
      </rPr>
      <t>hapukoor</t>
    </r>
    <r>
      <rPr>
        <sz val="12"/>
        <color rgb="FF000000"/>
        <rFont val="Dussmann"/>
        <family val="2"/>
        <charset val="186"/>
      </rPr>
      <t xml:space="preserve">, </t>
    </r>
    <r>
      <rPr>
        <sz val="12"/>
        <color indexed="8"/>
        <rFont val="Dussmann"/>
        <family val="2"/>
        <charset val="186"/>
      </rPr>
      <t>petersell, must pipar, söögisool</t>
    </r>
  </si>
  <si>
    <t>Koorene metsaseenekaste (G, L)</t>
  </si>
  <si>
    <r>
      <rPr>
        <sz val="12"/>
        <color rgb="FF000000"/>
        <rFont val="Dussmann"/>
      </rPr>
      <t xml:space="preserve">Pruun sametpuravik, puravikud, liivatatik, </t>
    </r>
    <r>
      <rPr>
        <b/>
        <sz val="12"/>
        <color rgb="FF000000"/>
        <rFont val="Dussmann"/>
      </rPr>
      <t>nisujahu</t>
    </r>
    <r>
      <rPr>
        <sz val="12"/>
        <color rgb="FF000000"/>
        <rFont val="Dussmann"/>
      </rPr>
      <t xml:space="preserve">, toiduõli, </t>
    </r>
    <r>
      <rPr>
        <b/>
        <sz val="12"/>
        <color rgb="FF000000"/>
        <rFont val="Dussmann"/>
      </rPr>
      <t xml:space="preserve">piim </t>
    </r>
    <r>
      <rPr>
        <sz val="12"/>
        <color rgb="FF000000"/>
        <rFont val="Dussmann"/>
      </rPr>
      <t>, söögisool, must pipar, petersell</t>
    </r>
  </si>
  <si>
    <t>Kartulipüree (L)</t>
  </si>
  <si>
    <r>
      <t xml:space="preserve">Kartul, </t>
    </r>
    <r>
      <rPr>
        <b/>
        <sz val="12"/>
        <rFont val="Dussmann"/>
        <charset val="186"/>
      </rPr>
      <t>piim</t>
    </r>
    <r>
      <rPr>
        <sz val="12"/>
        <rFont val="Dussmann"/>
        <family val="2"/>
        <charset val="186"/>
      </rPr>
      <t xml:space="preserve">, </t>
    </r>
    <r>
      <rPr>
        <b/>
        <sz val="12"/>
        <rFont val="Dussmann"/>
        <charset val="186"/>
      </rPr>
      <t>või</t>
    </r>
    <r>
      <rPr>
        <sz val="12"/>
        <rFont val="Dussmann"/>
        <family val="2"/>
        <charset val="186"/>
      </rPr>
      <t xml:space="preserve"> , söögisool</t>
    </r>
  </si>
  <si>
    <t>Kapsas, röstitud</t>
  </si>
  <si>
    <r>
      <t xml:space="preserve">Õunamahl 100% naturaalne, õunaäädikas, </t>
    </r>
    <r>
      <rPr>
        <b/>
        <sz val="12"/>
        <color rgb="FF000000"/>
        <rFont val="Dussmann"/>
        <family val="2"/>
        <charset val="186"/>
      </rPr>
      <t>sinepipulber</t>
    </r>
    <r>
      <rPr>
        <sz val="12"/>
        <color indexed="8"/>
        <rFont val="Dussmann"/>
        <family val="2"/>
        <charset val="186"/>
      </rPr>
      <t>, söögisool, petersell, toiduõli</t>
    </r>
  </si>
  <si>
    <t>Hiina kapsa salat spinatiga</t>
  </si>
  <si>
    <t>Porgand (mahe), mais, kurk</t>
  </si>
  <si>
    <t>Valge/punane peakapsas</t>
  </si>
  <si>
    <t>Kanapada kõrvitsa ja roheliste ubadega (L)</t>
  </si>
  <si>
    <r>
      <t xml:space="preserve">Kanaliha, porgand, kaalikas, kõrvits, mugulsibul, paprika, aedoad, </t>
    </r>
    <r>
      <rPr>
        <b/>
        <sz val="12"/>
        <color rgb="FF000000"/>
        <rFont val="Dussmann"/>
        <family val="2"/>
        <charset val="186"/>
      </rPr>
      <t>toidukoor</t>
    </r>
    <r>
      <rPr>
        <sz val="12"/>
        <color indexed="8"/>
        <rFont val="Dussmann"/>
        <family val="2"/>
        <charset val="186"/>
      </rPr>
      <t>, maisitärklis, söögisool, värske petersell, toiduõli, vesi</t>
    </r>
  </si>
  <si>
    <t>Koorene herne- ja aedviljahautis (L)</t>
  </si>
  <si>
    <r>
      <t xml:space="preserve">Herned, suvikõrvits, porgand, </t>
    </r>
    <r>
      <rPr>
        <b/>
        <sz val="12"/>
        <rFont val="Dussmann"/>
        <family val="2"/>
        <charset val="186"/>
      </rPr>
      <t>toidukoor</t>
    </r>
    <r>
      <rPr>
        <sz val="12"/>
        <rFont val="Dussmann"/>
        <family val="2"/>
        <charset val="186"/>
      </rPr>
      <t>, värske petersell, toiduõli, söögisool, vesi</t>
    </r>
  </si>
  <si>
    <r>
      <rPr>
        <b/>
        <sz val="12"/>
        <color rgb="FF000000"/>
        <rFont val="Dussmann"/>
        <family val="2"/>
        <charset val="186"/>
      </rPr>
      <t xml:space="preserve">Täisterapasta/pasta </t>
    </r>
    <r>
      <rPr>
        <sz val="12"/>
        <color indexed="8"/>
        <rFont val="Dussmann"/>
        <family val="2"/>
        <charset val="186"/>
      </rPr>
      <t>( durum</t>
    </r>
    <r>
      <rPr>
        <b/>
        <sz val="12"/>
        <color rgb="FF000000"/>
        <rFont val="Dussmann"/>
        <family val="2"/>
        <charset val="186"/>
      </rPr>
      <t>nisu</t>
    </r>
    <r>
      <rPr>
        <sz val="12"/>
        <color indexed="8"/>
        <rFont val="Dussmann"/>
        <family val="2"/>
        <charset val="186"/>
      </rPr>
      <t>jahu, vesi), vesi, söögisool</t>
    </r>
  </si>
  <si>
    <t>Kinoa, keedetud</t>
  </si>
  <si>
    <t>Kinoa, vesi, söögisool, toiduõli</t>
  </si>
  <si>
    <t>Kõrvits, röstitud</t>
  </si>
  <si>
    <t>Kõrvits, küüslauk, tüümian, must pipar, muskaatpähkel, toiduõli, söögisool</t>
  </si>
  <si>
    <t>Külm jogurti-küüslaugukaste (L)</t>
  </si>
  <si>
    <r>
      <rPr>
        <sz val="12"/>
        <color rgb="FF000000"/>
        <rFont val="Dussmann"/>
        <family val="2"/>
        <charset val="186"/>
      </rPr>
      <t>Maitsestamata</t>
    </r>
    <r>
      <rPr>
        <b/>
        <sz val="12"/>
        <color rgb="FF000000"/>
        <rFont val="Dussmann"/>
        <family val="2"/>
        <charset val="186"/>
      </rPr>
      <t xml:space="preserve"> jogurt</t>
    </r>
    <r>
      <rPr>
        <sz val="12"/>
        <color indexed="8"/>
        <rFont val="Dussmann"/>
        <family val="2"/>
        <charset val="186"/>
      </rPr>
      <t>, sidrunimahl, suhkur, küüslauk</t>
    </r>
  </si>
  <si>
    <t>Hiina kapsa salat pirni ja Kreeka pähklitega (P)</t>
  </si>
  <si>
    <r>
      <t xml:space="preserve">Hiina kapsas, pirn, </t>
    </r>
    <r>
      <rPr>
        <sz val="12"/>
        <color rgb="FF000000"/>
        <rFont val="Dussmann"/>
        <family val="2"/>
        <charset val="186"/>
      </rPr>
      <t>Kreeka</t>
    </r>
    <r>
      <rPr>
        <b/>
        <sz val="12"/>
        <color rgb="FF000000"/>
        <rFont val="Dussmann"/>
        <family val="2"/>
        <charset val="186"/>
      </rPr>
      <t xml:space="preserve"> pähkel,</t>
    </r>
    <r>
      <rPr>
        <sz val="12"/>
        <color indexed="8"/>
        <rFont val="Dussmann"/>
        <family val="2"/>
        <charset val="186"/>
      </rPr>
      <t xml:space="preserve"> toiduõli</t>
    </r>
  </si>
  <si>
    <t>Peet, porgand (mahe), valge redis</t>
  </si>
  <si>
    <t>47. nädal</t>
  </si>
  <si>
    <t>16.11-20.11.2026</t>
  </si>
  <si>
    <t>Kanakaste sulatatud juustuga (G, L)</t>
  </si>
  <si>
    <r>
      <t xml:space="preserve">Kanaliha, </t>
    </r>
    <r>
      <rPr>
        <b/>
        <sz val="12"/>
        <color rgb="FF000000"/>
        <rFont val="Dussmann"/>
        <family val="2"/>
        <charset val="186"/>
      </rPr>
      <t>piim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>sulatatud juust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>nisujahu</t>
    </r>
    <r>
      <rPr>
        <sz val="12"/>
        <color indexed="8"/>
        <rFont val="Dussmann"/>
        <family val="2"/>
        <charset val="186"/>
      </rPr>
      <t>, söögisool, must pipar, toiduõli, värske petersell</t>
    </r>
  </si>
  <si>
    <t>Kikerhernekaste sulatatud juustuga ja basiilikuga (G, L)</t>
  </si>
  <si>
    <r>
      <t xml:space="preserve">Kikerherned, </t>
    </r>
    <r>
      <rPr>
        <b/>
        <sz val="12"/>
        <color rgb="FF000000"/>
        <rFont val="Dussmann"/>
        <family val="2"/>
        <charset val="186"/>
      </rPr>
      <t>piim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>toidukoor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>sulatatud juust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>nisujahu</t>
    </r>
    <r>
      <rPr>
        <sz val="12"/>
        <color indexed="8"/>
        <rFont val="Dussmann"/>
        <family val="2"/>
        <charset val="186"/>
      </rPr>
      <t>, söögisool, must pipar, toiduõli, värske petersell, värske basiilik</t>
    </r>
  </si>
  <si>
    <t>Kuskuss, vesi, söögisool</t>
  </si>
  <si>
    <t>Lillkapsas, aurutatud</t>
  </si>
  <si>
    <t>Lillkapsas</t>
  </si>
  <si>
    <t>Peedi-piprajuuresalat (L)</t>
  </si>
  <si>
    <r>
      <t xml:space="preserve">Keedupeet, piprajuur, õun, </t>
    </r>
    <r>
      <rPr>
        <b/>
        <sz val="12"/>
        <rFont val="Dussmann"/>
        <charset val="186"/>
      </rPr>
      <t>hapukoor</t>
    </r>
  </si>
  <si>
    <t>Hiina kapsas, roheline hernes, nuikapsas</t>
  </si>
  <si>
    <t>Hartšoo erineva lihaga (G)</t>
  </si>
  <si>
    <r>
      <t xml:space="preserve">Sealiha, kanaliha, veiseliha, riis, mugulsibul, tomatipasta, mugulsibul, küüslauk, loorber, kuivatatud ploom, </t>
    </r>
    <r>
      <rPr>
        <b/>
        <sz val="12"/>
        <rFont val="Dussmann"/>
        <family val="2"/>
        <charset val="186"/>
      </rPr>
      <t>nisujahu</t>
    </r>
    <r>
      <rPr>
        <sz val="12"/>
        <rFont val="Dussmann"/>
        <family val="2"/>
        <charset val="186"/>
      </rPr>
      <t>, söögisool, must pipar, toiduõli, vesi, värske petersell</t>
    </r>
  </si>
  <si>
    <t>Taimne hartšoo punaste ubadega</t>
  </si>
  <si>
    <t>Punased oad, riis, mugulsibul, tomatipasta, mugulsibul, küüslauk, loorber, kuivatatud ploom, nisujahu, söögisool, must pipar, toiduõli, vesi, värske petersell</t>
  </si>
  <si>
    <t>Mustikajogurt (L)</t>
  </si>
  <si>
    <r>
      <rPr>
        <sz val="12"/>
        <color rgb="FF000000"/>
        <rFont val="Dussmann"/>
        <family val="2"/>
        <charset val="186"/>
      </rPr>
      <t>Maitsestamata</t>
    </r>
    <r>
      <rPr>
        <b/>
        <sz val="12"/>
        <color rgb="FF000000"/>
        <rFont val="Dussmann"/>
        <family val="2"/>
        <charset val="186"/>
      </rPr>
      <t xml:space="preserve"> jogurt</t>
    </r>
    <r>
      <rPr>
        <sz val="12"/>
        <color indexed="8"/>
        <rFont val="Dussmann"/>
        <family val="2"/>
        <charset val="186"/>
      </rPr>
      <t>, suhkur, mustikad</t>
    </r>
  </si>
  <si>
    <t>Õunakook mandlipuruga (G, L, M, P, VS, PT)</t>
  </si>
  <si>
    <r>
      <t xml:space="preserve">Õun, </t>
    </r>
    <r>
      <rPr>
        <b/>
        <sz val="12"/>
        <color rgb="FF000000"/>
        <rFont val="Dussmann"/>
        <family val="2"/>
        <charset val="186"/>
      </rPr>
      <t>nisujahu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>kaerahelbed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>suhkur</t>
    </r>
    <r>
      <rPr>
        <sz val="12"/>
        <color indexed="8"/>
        <rFont val="Dussmann"/>
        <family val="2"/>
        <charset val="186"/>
      </rPr>
      <t xml:space="preserve">, küpsetuspulber, </t>
    </r>
    <r>
      <rPr>
        <b/>
        <sz val="12"/>
        <color rgb="FF000000"/>
        <rFont val="Dussmann"/>
        <family val="2"/>
        <charset val="186"/>
      </rPr>
      <t>kanamuna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>hapukoor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>mandlid</t>
    </r>
    <r>
      <rPr>
        <sz val="12"/>
        <color indexed="8"/>
        <rFont val="Dussmann"/>
        <family val="2"/>
        <charset val="186"/>
      </rPr>
      <t>, söögisool</t>
    </r>
  </si>
  <si>
    <t>Õun  (mahe)</t>
  </si>
  <si>
    <t>Kana-paprikahautis (G, L)</t>
  </si>
  <si>
    <r>
      <t xml:space="preserve">Kanaliha, paprika, mugulsibul, küüslauk, </t>
    </r>
    <r>
      <rPr>
        <b/>
        <sz val="12"/>
        <color rgb="FF000000"/>
        <rFont val="Dussmann"/>
        <family val="2"/>
        <charset val="186"/>
      </rPr>
      <t>toidukoor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>nisujahu</t>
    </r>
    <r>
      <rPr>
        <sz val="12"/>
        <color indexed="8"/>
        <rFont val="Dussmann"/>
        <family val="2"/>
        <charset val="186"/>
      </rPr>
      <t xml:space="preserve">, jahvatatud paprika, söögisool, must pipar, jahvatatud tüümian, toiduõli, vesi </t>
    </r>
  </si>
  <si>
    <t xml:space="preserve">Kartuli-šampinjonivorm Vahemere ürtidega </t>
  </si>
  <si>
    <t>Kartul, mugulsibul, šampinjonid, toiduõli,  pune, petersell, tüümian, söögisool, must pipar</t>
  </si>
  <si>
    <t>Täisterapasta / pasta ( durumnisujahu, vesi), vesi, söögisool, toiduõli</t>
  </si>
  <si>
    <t>Juurseller, röstitud</t>
  </si>
  <si>
    <t>Juurseller, toiduõli, söögisool</t>
  </si>
  <si>
    <t xml:space="preserve">Tomatikaste ürtidega </t>
  </si>
  <si>
    <t>Tomatipüree, mugulsibul, küüslauk, fariinsuhkur, kuivatatud basiilik, kuivatatud petersell, pune, toiduõli</t>
  </si>
  <si>
    <t>Külm jogurti-keefirikaste, maitserohelisega (L)</t>
  </si>
  <si>
    <r>
      <rPr>
        <sz val="12"/>
        <color rgb="FF000000"/>
        <rFont val="Dussmann"/>
        <family val="2"/>
        <charset val="186"/>
      </rPr>
      <t>Maitsestamata</t>
    </r>
    <r>
      <rPr>
        <b/>
        <sz val="12"/>
        <color rgb="FF000000"/>
        <rFont val="Dussmann"/>
        <family val="2"/>
        <charset val="186"/>
      </rPr>
      <t xml:space="preserve"> jogurt</t>
    </r>
    <r>
      <rPr>
        <sz val="12"/>
        <color indexed="8"/>
        <rFont val="Dussmann"/>
        <family val="2"/>
        <charset val="186"/>
      </rPr>
      <t>,</t>
    </r>
    <r>
      <rPr>
        <b/>
        <sz val="12"/>
        <color rgb="FF000000"/>
        <rFont val="Dussmann"/>
        <family val="2"/>
        <charset val="186"/>
      </rPr>
      <t xml:space="preserve"> keefir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>sinep</t>
    </r>
    <r>
      <rPr>
        <sz val="12"/>
        <color indexed="8"/>
        <rFont val="Dussmann"/>
        <family val="2"/>
        <charset val="186"/>
      </rPr>
      <t>, till, petersell, basiilik, roheline sibul</t>
    </r>
  </si>
  <si>
    <t>Porgandi-punasesibulasalat hapukoorega (L)</t>
  </si>
  <si>
    <r>
      <t xml:space="preserve">Porgand, punane sibul, õun, </t>
    </r>
    <r>
      <rPr>
        <b/>
        <sz val="12"/>
        <color rgb="FF000000"/>
        <rFont val="Dussmann"/>
        <family val="2"/>
        <charset val="186"/>
      </rPr>
      <t>hapukoor</t>
    </r>
    <r>
      <rPr>
        <sz val="12"/>
        <color indexed="8"/>
        <rFont val="Dussmann"/>
        <family val="2"/>
        <charset val="186"/>
      </rPr>
      <t>, toiduõli, õunaäädikas, suhkur, söögisool, muts pipar, petersell</t>
    </r>
  </si>
  <si>
    <t>Valge rõigas, mais, kapsas</t>
  </si>
  <si>
    <t>Selge Lõhesupp köögiviljadega</t>
  </si>
  <si>
    <r>
      <rPr>
        <b/>
        <sz val="12"/>
        <color rgb="FF000000"/>
        <rFont val="Dussmann"/>
      </rPr>
      <t>Lõhe</t>
    </r>
    <r>
      <rPr>
        <sz val="12"/>
        <color rgb="FF000000"/>
        <rFont val="Dussmann"/>
      </rPr>
      <t>, porgand, lillkapsas, kartul, porgand, mugulsibul, küüslauk, porrulauk, toiduõli, must pipar, söögisool, vesi, värske till</t>
    </r>
  </si>
  <si>
    <t>Pastinaagipüreesupp (L)</t>
  </si>
  <si>
    <r>
      <t xml:space="preserve">Pastinaak, kartul, mugulsibul, toiduõli, vesi, </t>
    </r>
    <r>
      <rPr>
        <b/>
        <sz val="12"/>
        <color rgb="FF000000"/>
        <rFont val="Dussmann"/>
        <family val="2"/>
        <charset val="186"/>
      </rPr>
      <t>toidukoor</t>
    </r>
    <r>
      <rPr>
        <sz val="12"/>
        <color indexed="8"/>
        <rFont val="Dussmann"/>
        <family val="2"/>
        <charset val="186"/>
      </rPr>
      <t>, söögisool, petersell</t>
    </r>
  </si>
  <si>
    <t>Kohupiima-kamadessert marjadega (G, L, VS)</t>
  </si>
  <si>
    <r>
      <t xml:space="preserve">Maitsestamata </t>
    </r>
    <r>
      <rPr>
        <b/>
        <sz val="12"/>
        <color rgb="FF000000"/>
        <rFont val="Dussmann"/>
        <charset val="186"/>
      </rPr>
      <t>kohupiim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charset val="186"/>
      </rPr>
      <t>vahukoor</t>
    </r>
    <r>
      <rPr>
        <sz val="12"/>
        <color indexed="8"/>
        <rFont val="Dussmann"/>
        <family val="2"/>
        <charset val="186"/>
      </rPr>
      <t xml:space="preserve">, suhkur, </t>
    </r>
    <r>
      <rPr>
        <b/>
        <sz val="12"/>
        <color rgb="FF000000"/>
        <rFont val="Dussmann"/>
        <charset val="186"/>
      </rPr>
      <t>kamajahu</t>
    </r>
    <r>
      <rPr>
        <sz val="12"/>
        <color indexed="8"/>
        <rFont val="Dussmann"/>
        <family val="2"/>
        <charset val="186"/>
      </rPr>
      <t xml:space="preserve"> (</t>
    </r>
    <r>
      <rPr>
        <b/>
        <sz val="12"/>
        <color rgb="FF000000"/>
        <rFont val="Dussmann"/>
        <charset val="186"/>
      </rPr>
      <t xml:space="preserve"> nisu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charset val="186"/>
      </rPr>
      <t>oder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charset val="186"/>
      </rPr>
      <t>rukkis</t>
    </r>
    <r>
      <rPr>
        <sz val="12"/>
        <color indexed="8"/>
        <rFont val="Dussmann"/>
        <family val="2"/>
        <charset val="186"/>
      </rPr>
      <t>, hernes)</t>
    </r>
  </si>
  <si>
    <t>Apelsinitarretis vahukoorega (L, VS)</t>
  </si>
  <si>
    <r>
      <t xml:space="preserve">Apelsinimahl, õunamahl, suhkur, vesi, želatiin, </t>
    </r>
    <r>
      <rPr>
        <b/>
        <sz val="12"/>
        <rFont val="Dussmann"/>
        <family val="2"/>
        <charset val="186"/>
      </rPr>
      <t>vahukoor</t>
    </r>
  </si>
  <si>
    <t xml:space="preserve">Laisk kapsarull </t>
  </si>
  <si>
    <t>Sea-veise segahakkliha, valge peakapsas, riis, söögisool, must pipar, vesi</t>
  </si>
  <si>
    <t>Värskekapsa-läätsehautis</t>
  </si>
  <si>
    <t>Valge peakapsas, mugulsibul, porgand, läätsed (pruunid, rohelised), vesi, till, söögisool, must pipar</t>
  </si>
  <si>
    <t>Tatar, aurutatud (mahe)</t>
  </si>
  <si>
    <t>Tatar, söögisool, vesi</t>
  </si>
  <si>
    <t>Aedoad, aurutatu</t>
  </si>
  <si>
    <t>Soe tomatikaste</t>
  </si>
  <si>
    <t>Tomat purustatud, tomatipasta, toiduõli, küüslauk, mugulsibul, vesi, basiilik, söögisool, must pipar</t>
  </si>
  <si>
    <t>Peedisalat pohladega</t>
  </si>
  <si>
    <t>Keedupeet, pohlad, suhkur</t>
  </si>
  <si>
    <t>Nuikapsas, porgand, hapukurk</t>
  </si>
  <si>
    <t>Põhitoitainetest  saadava energia osakaal koguenergiast (%E)</t>
  </si>
  <si>
    <t>48. nädal</t>
  </si>
  <si>
    <t>23.11-27.11.2026</t>
  </si>
  <si>
    <t xml:space="preserve">Kodune sealihaguljašš </t>
  </si>
  <si>
    <t>Sealiha, vesi, rohelinepaprika, mugulsibul, tomatipüree, toiduiõli, küüslauk, petersell, jahvatatud paprika, söögisool, loorber, must pipar, vürtsköömen</t>
  </si>
  <si>
    <t>Läätseguljašš (mahe)</t>
  </si>
  <si>
    <t>Läätsed ,vesi, roheline paprika, mugulsibul, tomatipüree, toiduiõli, küüslauk, värske petersell, jahvatatud paprika, söögisool, loorber, must pipar, vürtsköömen</t>
  </si>
  <si>
    <t>Miniporgandid, aurutatud</t>
  </si>
  <si>
    <t>Miniporgand, vesi, söögisool</t>
  </si>
  <si>
    <t>Külm jogurtikaste maitserohelisega</t>
  </si>
  <si>
    <r>
      <rPr>
        <sz val="12"/>
        <color rgb="FF000000"/>
        <rFont val="Dussmann"/>
        <family val="2"/>
        <charset val="186"/>
      </rPr>
      <t>Maitsestamata</t>
    </r>
    <r>
      <rPr>
        <b/>
        <sz val="12"/>
        <color rgb="FF000000"/>
        <rFont val="Dussmann"/>
        <family val="2"/>
        <charset val="186"/>
      </rPr>
      <t xml:space="preserve"> jogurt</t>
    </r>
    <r>
      <rPr>
        <sz val="12"/>
        <color indexed="8"/>
        <rFont val="Dussmann"/>
        <family val="2"/>
        <charset val="186"/>
      </rPr>
      <t>, roheline sibul, till, värske</t>
    </r>
  </si>
  <si>
    <t>Kapsa-mangosalat</t>
  </si>
  <si>
    <t>Valge peakapsas, mango</t>
  </si>
  <si>
    <t>Peet, kaalikas, mais</t>
  </si>
  <si>
    <t>Pasta hakkliha ja köögiviljadega (G)</t>
  </si>
  <si>
    <r>
      <rPr>
        <b/>
        <sz val="12"/>
        <rFont val="Dussmann"/>
        <family val="2"/>
        <charset val="186"/>
      </rPr>
      <t>Makaronid</t>
    </r>
    <r>
      <rPr>
        <sz val="12"/>
        <rFont val="Dussmann"/>
        <family val="2"/>
        <charset val="186"/>
      </rPr>
      <t xml:space="preserve"> </t>
    </r>
    <r>
      <rPr>
        <i/>
        <sz val="10"/>
        <rFont val="Dussmann"/>
        <family val="2"/>
        <charset val="186"/>
      </rPr>
      <t>(</t>
    </r>
    <r>
      <rPr>
        <b/>
        <i/>
        <sz val="10"/>
        <rFont val="Dussmann"/>
        <family val="2"/>
        <charset val="186"/>
      </rPr>
      <t>durumnisujahu</t>
    </r>
    <r>
      <rPr>
        <i/>
        <sz val="10"/>
        <rFont val="Dussmann"/>
        <family val="2"/>
        <charset val="186"/>
      </rPr>
      <t>, vesi)</t>
    </r>
    <r>
      <rPr>
        <sz val="12"/>
        <rFont val="Dussmann"/>
        <family val="2"/>
        <charset val="186"/>
      </rPr>
      <t>, veisehakkliha, porgand, mugulsibul, küüslauk, kuivatatud basiilik, pune, purustatud tomat, spinat, söögisool, must pipar, toiduõli</t>
    </r>
  </si>
  <si>
    <t>Pasta kikerherne ja juustuga (G, L)</t>
  </si>
  <si>
    <r>
      <rPr>
        <b/>
        <sz val="12"/>
        <rFont val="Dussmann"/>
        <family val="2"/>
        <charset val="186"/>
      </rPr>
      <t>Makaronid</t>
    </r>
    <r>
      <rPr>
        <i/>
        <sz val="10"/>
        <rFont val="Dussmann"/>
        <family val="2"/>
        <charset val="186"/>
      </rPr>
      <t xml:space="preserve"> (</t>
    </r>
    <r>
      <rPr>
        <b/>
        <i/>
        <sz val="10"/>
        <rFont val="Dussmann"/>
        <family val="2"/>
        <charset val="186"/>
      </rPr>
      <t>durumnisujahu</t>
    </r>
    <r>
      <rPr>
        <i/>
        <sz val="10"/>
        <rFont val="Dussmann"/>
        <family val="2"/>
        <charset val="186"/>
      </rPr>
      <t>, vesi)</t>
    </r>
    <r>
      <rPr>
        <sz val="12"/>
        <rFont val="Dussmann"/>
        <family val="2"/>
        <charset val="186"/>
      </rPr>
      <t xml:space="preserve">,kikerherned, suvikõrvits, paprika,  mugulsibul, küüslauk, kuivatatud basiilik, pune, </t>
    </r>
    <r>
      <rPr>
        <b/>
        <sz val="12"/>
        <rFont val="Dussmann"/>
        <family val="2"/>
        <charset val="186"/>
      </rPr>
      <t>toidukoor</t>
    </r>
    <r>
      <rPr>
        <sz val="12"/>
        <rFont val="Dussmann"/>
        <family val="2"/>
        <charset val="186"/>
      </rPr>
      <t>,  söögisool, must pipar, tšillipipar, värske petersell, toiduõli</t>
    </r>
  </si>
  <si>
    <t>Aedoad küüslauguga, ahjus küpsetatud</t>
  </si>
  <si>
    <t>Aedoad, küüslauk, toiduõli, söögisool</t>
  </si>
  <si>
    <t>Tomat, mugulsibul, porgand, küüslauk, toiduõli, söögisool, basiilik, värske</t>
  </si>
  <si>
    <t>Kõrvitsa-pastinaagi-virsikusalat</t>
  </si>
  <si>
    <t>Pastinaak, kõrvits, virsik</t>
  </si>
  <si>
    <t>Hiina kapsas, tomat, roheline sibul (mahe)</t>
  </si>
  <si>
    <t>Pirn</t>
  </si>
  <si>
    <t>Kana-kruubisupp (G)</t>
  </si>
  <si>
    <r>
      <t xml:space="preserve">Kanaliha, </t>
    </r>
    <r>
      <rPr>
        <b/>
        <sz val="12"/>
        <color rgb="FF000000"/>
        <rFont val="Dussmann"/>
        <charset val="186"/>
      </rPr>
      <t>odrakruup</t>
    </r>
    <r>
      <rPr>
        <sz val="12"/>
        <color rgb="FF000000"/>
        <rFont val="Dussmann"/>
        <charset val="186"/>
      </rPr>
      <t>, kartul, porgand, mugulsibul, porrulauk, toiduõli, vesi, söögisool, must pipar</t>
    </r>
  </si>
  <si>
    <t>Külasupp roheliste hernestega (G)</t>
  </si>
  <si>
    <r>
      <t xml:space="preserve">Kartul, valge peakapsas, mugulsibul, porgand, </t>
    </r>
    <r>
      <rPr>
        <b/>
        <sz val="12"/>
        <color rgb="FF000000"/>
        <rFont val="Dussmann"/>
        <charset val="186"/>
      </rPr>
      <t>juurseller</t>
    </r>
    <r>
      <rPr>
        <sz val="12"/>
        <color indexed="8"/>
        <rFont val="Dussmann"/>
        <family val="2"/>
        <charset val="186"/>
      </rPr>
      <t xml:space="preserve">, kaalikas, </t>
    </r>
    <r>
      <rPr>
        <b/>
        <sz val="12"/>
        <color rgb="FF000000"/>
        <rFont val="Dussmann"/>
        <charset val="186"/>
      </rPr>
      <t>odrakruup</t>
    </r>
    <r>
      <rPr>
        <sz val="12"/>
        <color indexed="8"/>
        <rFont val="Dussmann"/>
        <family val="2"/>
        <charset val="186"/>
      </rPr>
      <t xml:space="preserve">, vesi, loorber, söögisool, must pipar, toiduõli, herned, </t>
    </r>
  </si>
  <si>
    <t>Marjamuffin (G, L, M)</t>
  </si>
  <si>
    <r>
      <rPr>
        <b/>
        <sz val="12"/>
        <color rgb="FF000000"/>
        <rFont val="Dussmann"/>
        <charset val="186"/>
      </rPr>
      <t>Nisujahu</t>
    </r>
    <r>
      <rPr>
        <sz val="12"/>
        <color indexed="8"/>
        <rFont val="Dussmann"/>
        <family val="2"/>
        <charset val="186"/>
      </rPr>
      <t xml:space="preserve">, marjad,  </t>
    </r>
    <r>
      <rPr>
        <b/>
        <sz val="12"/>
        <color rgb="FF000000"/>
        <rFont val="Dussmann"/>
        <family val="2"/>
        <charset val="186"/>
      </rPr>
      <t>kanamuna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>piim</t>
    </r>
    <r>
      <rPr>
        <sz val="12"/>
        <color indexed="8"/>
        <rFont val="Dussmann"/>
        <family val="2"/>
        <charset val="186"/>
      </rPr>
      <t>, toiduõli, suhkur, vanillisuhkur, küpsetuspulber</t>
    </r>
  </si>
  <si>
    <t>Pohla-kamavaht (G, L)</t>
  </si>
  <si>
    <r>
      <t xml:space="preserve">Maitsestamata </t>
    </r>
    <r>
      <rPr>
        <b/>
        <sz val="12"/>
        <color rgb="FF000000"/>
        <rFont val="Dussmann"/>
        <charset val="186"/>
      </rPr>
      <t>jogurt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charset val="186"/>
      </rPr>
      <t>keefir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charset val="186"/>
      </rPr>
      <t>vahukoor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charset val="186"/>
      </rPr>
      <t>kamajahu</t>
    </r>
    <r>
      <rPr>
        <sz val="12"/>
        <color indexed="8"/>
        <rFont val="Dussmann"/>
        <family val="2"/>
        <charset val="186"/>
      </rPr>
      <t xml:space="preserve"> (</t>
    </r>
    <r>
      <rPr>
        <b/>
        <sz val="12"/>
        <color rgb="FF000000"/>
        <rFont val="Dussmann"/>
        <charset val="186"/>
      </rPr>
      <t>nisu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charset val="186"/>
      </rPr>
      <t>rukis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charset val="186"/>
      </rPr>
      <t>oder</t>
    </r>
    <r>
      <rPr>
        <sz val="12"/>
        <color indexed="8"/>
        <rFont val="Dussmann"/>
        <family val="2"/>
        <charset val="186"/>
      </rPr>
      <t>, hernes), pohlad, suhkur, ž4elatiin, vesi</t>
    </r>
  </si>
  <si>
    <t>Karask (G, L, M)</t>
  </si>
  <si>
    <r>
      <rPr>
        <b/>
        <sz val="12"/>
        <color rgb="FF000000"/>
        <rFont val="Dussmann"/>
        <charset val="186"/>
      </rPr>
      <t>Keefir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charset val="186"/>
      </rPr>
      <t>odrajahu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charset val="186"/>
      </rPr>
      <t>nisujahu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charset val="186"/>
      </rPr>
      <t>kanamuna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charset val="186"/>
      </rPr>
      <t>hapukoor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charset val="186"/>
      </rPr>
      <t>või</t>
    </r>
    <r>
      <rPr>
        <sz val="12"/>
        <color indexed="8"/>
        <rFont val="Dussmann"/>
        <family val="2"/>
        <charset val="186"/>
      </rPr>
      <t>, söögisool, suhkur, söögisooda</t>
    </r>
  </si>
  <si>
    <t>Kanamaks hapukoorekastmes (G, L)</t>
  </si>
  <si>
    <r>
      <t xml:space="preserve">Kanamaks, mugulsibul, </t>
    </r>
    <r>
      <rPr>
        <b/>
        <sz val="12"/>
        <color rgb="FF000000"/>
        <rFont val="Dussmann"/>
        <family val="2"/>
        <charset val="186"/>
      </rPr>
      <t>nisujahu</t>
    </r>
    <r>
      <rPr>
        <sz val="12"/>
        <color indexed="8"/>
        <rFont val="Dussmann"/>
        <family val="2"/>
        <charset val="186"/>
      </rPr>
      <t xml:space="preserve">, vesi, </t>
    </r>
    <r>
      <rPr>
        <b/>
        <sz val="12"/>
        <color rgb="FF000000"/>
        <rFont val="Dussmann"/>
        <family val="2"/>
        <charset val="186"/>
      </rPr>
      <t>toidukoor</t>
    </r>
    <r>
      <rPr>
        <sz val="12"/>
        <color indexed="8"/>
        <rFont val="Dussmann"/>
        <family val="2"/>
        <charset val="186"/>
      </rPr>
      <t xml:space="preserve">,  </t>
    </r>
    <r>
      <rPr>
        <b/>
        <sz val="12"/>
        <color rgb="FF000000"/>
        <rFont val="Dussmann"/>
        <family val="2"/>
        <charset val="186"/>
      </rPr>
      <t>hapukoor</t>
    </r>
    <r>
      <rPr>
        <sz val="12"/>
        <color indexed="8"/>
        <rFont val="Dussmann"/>
        <family val="2"/>
        <charset val="186"/>
      </rPr>
      <t>, toiduõli, söögisool, must pipar, petersell</t>
    </r>
  </si>
  <si>
    <t>Läätsepada brokoli, porgandi ja paprikaga (L)</t>
  </si>
  <si>
    <r>
      <t xml:space="preserve">Läätsed, brokoli, porgand, küüslauk, mugulsibul, paprika, sidrunikoor, </t>
    </r>
    <r>
      <rPr>
        <b/>
        <sz val="12"/>
        <color rgb="FF000000"/>
        <rFont val="Dussmann"/>
        <family val="2"/>
        <charset val="186"/>
      </rPr>
      <t>toidukoor</t>
    </r>
    <r>
      <rPr>
        <sz val="12"/>
        <color indexed="8"/>
        <rFont val="Dussmann"/>
        <family val="2"/>
        <charset val="186"/>
      </rPr>
      <t>, must pipar, söögisool, toiduõli, vesi, värske till</t>
    </r>
  </si>
  <si>
    <t>Kartul, vesi, söögisool</t>
  </si>
  <si>
    <t>Pastinaak, röstitud</t>
  </si>
  <si>
    <t>Pastinaak, toiduõli, söögisool</t>
  </si>
  <si>
    <t>Hapukoorekaste hapukurgi ja sibulaga (L)</t>
  </si>
  <si>
    <r>
      <rPr>
        <b/>
        <sz val="12"/>
        <color rgb="FF000000"/>
        <rFont val="Dussmann"/>
        <family val="2"/>
        <charset val="186"/>
      </rPr>
      <t>Hapukoor</t>
    </r>
    <r>
      <rPr>
        <sz val="12"/>
        <color indexed="8"/>
        <rFont val="Dussmann"/>
        <family val="2"/>
        <charset val="186"/>
      </rPr>
      <t xml:space="preserve">, mugulsibul, hapukurk </t>
    </r>
    <r>
      <rPr>
        <i/>
        <sz val="10"/>
        <color rgb="FF000000"/>
        <rFont val="Dussmann"/>
        <family val="2"/>
        <charset val="186"/>
      </rPr>
      <t>(vesi, söögisool, till)</t>
    </r>
    <r>
      <rPr>
        <sz val="12"/>
        <color indexed="8"/>
        <rFont val="Dussmann"/>
        <family val="2"/>
        <charset val="186"/>
      </rPr>
      <t>, till, suhkur, söögisool, must pipar</t>
    </r>
  </si>
  <si>
    <t>Porgandi-ananassisalat</t>
  </si>
  <si>
    <t>Porgand, toiduõli, ananass</t>
  </si>
  <si>
    <t>Nuikapsas, kikerherned, punane redis</t>
  </si>
  <si>
    <t xml:space="preserve">Jogurti-ürdimarinaadis broileri poolkoib (L, PT) </t>
  </si>
  <si>
    <r>
      <t>Broileri poolkoib, maitsestamata</t>
    </r>
    <r>
      <rPr>
        <b/>
        <sz val="12"/>
        <rFont val="Dussmann"/>
        <family val="2"/>
        <charset val="186"/>
      </rPr>
      <t xml:space="preserve"> jogurt</t>
    </r>
    <r>
      <rPr>
        <sz val="12"/>
        <rFont val="Dussmann"/>
        <family val="2"/>
        <charset val="186"/>
      </rPr>
      <t xml:space="preserve">, küüslauk, söögisool, must pipar, värske petersell, Prantsuse ürdisegu </t>
    </r>
    <r>
      <rPr>
        <i/>
        <sz val="10"/>
        <rFont val="Dussmann"/>
        <family val="2"/>
        <charset val="186"/>
      </rPr>
      <t>(rosmariin, petersell, majoraan, pune, tüümian, basiilik, aed-piprarohi, estragon)</t>
    </r>
    <r>
      <rPr>
        <sz val="12"/>
        <rFont val="Dussmann"/>
        <family val="2"/>
        <charset val="186"/>
      </rPr>
      <t>, toiduõli</t>
    </r>
  </si>
  <si>
    <t>Juurviljapihv (G, L, M, PT)</t>
  </si>
  <si>
    <r>
      <t>Porgand, pastinaak, kartul,</t>
    </r>
    <r>
      <rPr>
        <b/>
        <sz val="12"/>
        <rFont val="Dussmann"/>
        <family val="2"/>
        <charset val="186"/>
      </rPr>
      <t xml:space="preserve"> täistera speltanisujahu</t>
    </r>
    <r>
      <rPr>
        <sz val="12"/>
        <rFont val="Dussmann"/>
        <family val="2"/>
        <charset val="186"/>
      </rPr>
      <t xml:space="preserve">, </t>
    </r>
    <r>
      <rPr>
        <b/>
        <sz val="12"/>
        <rFont val="Dussmann"/>
        <family val="2"/>
        <charset val="186"/>
      </rPr>
      <t>hapukoor</t>
    </r>
    <r>
      <rPr>
        <sz val="12"/>
        <rFont val="Dussmann"/>
        <family val="2"/>
        <charset val="186"/>
      </rPr>
      <t xml:space="preserve">,  </t>
    </r>
    <r>
      <rPr>
        <b/>
        <sz val="12"/>
        <rFont val="Dussmann"/>
        <family val="2"/>
        <charset val="186"/>
      </rPr>
      <t>kaerahelbed</t>
    </r>
    <r>
      <rPr>
        <sz val="12"/>
        <rFont val="Dussmann"/>
        <family val="2"/>
        <charset val="186"/>
      </rPr>
      <t>,</t>
    </r>
    <r>
      <rPr>
        <b/>
        <sz val="12"/>
        <rFont val="Dussmann"/>
        <family val="2"/>
        <charset val="186"/>
      </rPr>
      <t xml:space="preserve"> või</t>
    </r>
    <r>
      <rPr>
        <sz val="12"/>
        <rFont val="Dussmann"/>
        <family val="2"/>
        <charset val="186"/>
      </rPr>
      <t xml:space="preserve">, kuivatatud tüümian, </t>
    </r>
    <r>
      <rPr>
        <b/>
        <sz val="12"/>
        <rFont val="Dussmann"/>
        <family val="2"/>
        <charset val="186"/>
      </rPr>
      <t>kanamuna</t>
    </r>
    <r>
      <rPr>
        <sz val="12"/>
        <rFont val="Dussmann"/>
        <family val="2"/>
        <charset val="186"/>
      </rPr>
      <t>, söögisool, must pipar</t>
    </r>
  </si>
  <si>
    <r>
      <rPr>
        <b/>
        <sz val="12"/>
        <rFont val="Dussmann"/>
        <family val="2"/>
        <charset val="186"/>
      </rPr>
      <t>Täisterapasta / pasta</t>
    </r>
    <r>
      <rPr>
        <sz val="12"/>
        <rFont val="Dussmann"/>
        <family val="2"/>
        <charset val="186"/>
      </rPr>
      <t xml:space="preserve"> (</t>
    </r>
    <r>
      <rPr>
        <b/>
        <i/>
        <sz val="10"/>
        <rFont val="Dussmann"/>
        <family val="2"/>
        <charset val="186"/>
      </rPr>
      <t>durumnisujahu</t>
    </r>
    <r>
      <rPr>
        <i/>
        <sz val="10"/>
        <rFont val="Dussmann"/>
        <family val="2"/>
        <charset val="186"/>
      </rPr>
      <t>, vesi),</t>
    </r>
    <r>
      <rPr>
        <sz val="12"/>
        <rFont val="Dussmann"/>
        <family val="2"/>
        <charset val="186"/>
      </rPr>
      <t xml:space="preserve"> vesi, söögisool, toiduõli</t>
    </r>
  </si>
  <si>
    <t>Kaalikas, bataat, pastinaak, porgand, paprika, rosmariin, toiduõli, söögisool</t>
  </si>
  <si>
    <t>Soe valge kaste (G, L)</t>
  </si>
  <si>
    <r>
      <t xml:space="preserve">Toiduõli, </t>
    </r>
    <r>
      <rPr>
        <b/>
        <sz val="12"/>
        <color rgb="FF000000"/>
        <rFont val="Dussmann"/>
        <family val="2"/>
        <charset val="186"/>
      </rPr>
      <t>nisujahu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>piim,</t>
    </r>
    <r>
      <rPr>
        <sz val="12"/>
        <color indexed="8"/>
        <rFont val="Dussmann"/>
        <family val="2"/>
        <charset val="186"/>
      </rPr>
      <t xml:space="preserve"> söögisool, </t>
    </r>
    <r>
      <rPr>
        <b/>
        <sz val="12"/>
        <color rgb="FF000000"/>
        <rFont val="Dussmann"/>
        <family val="2"/>
        <charset val="186"/>
      </rPr>
      <t>toidukoor</t>
    </r>
  </si>
  <si>
    <r>
      <t>Maitsestamata</t>
    </r>
    <r>
      <rPr>
        <b/>
        <sz val="12"/>
        <rFont val="Dussmann"/>
        <family val="2"/>
        <charset val="186"/>
      </rPr>
      <t xml:space="preserve"> jogurt</t>
    </r>
    <r>
      <rPr>
        <sz val="12"/>
        <rFont val="Dussmann"/>
        <family val="2"/>
        <charset val="186"/>
      </rPr>
      <t>, söögisool, suhkur, küüslauk</t>
    </r>
  </si>
  <si>
    <t>Kõrvitsa-porgandi-virsikusalat</t>
  </si>
  <si>
    <t>Kõrvits, porgand, virsik, toiduõli</t>
  </si>
  <si>
    <t>Hiina kapsas, marineeritud punane sibul, brokoli</t>
  </si>
  <si>
    <r>
      <t xml:space="preserve">Hiina kapsas, marineeritud punane sibul </t>
    </r>
    <r>
      <rPr>
        <i/>
        <sz val="10"/>
        <rFont val="Dussmann"/>
        <family val="2"/>
        <charset val="186"/>
      </rPr>
      <t>(punane sibul, sidrunimahl, must pipar, söögisool, vesi, suhkur)</t>
    </r>
    <r>
      <rPr>
        <sz val="12"/>
        <rFont val="Dussmann"/>
        <family val="2"/>
        <charset val="186"/>
      </rPr>
      <t xml:space="preserve"> brokoli</t>
    </r>
  </si>
  <si>
    <t>KOOLILÕUNA MENÜÜ</t>
  </si>
  <si>
    <t>49. nädal</t>
  </si>
  <si>
    <t>30.11-04.12.2026</t>
  </si>
  <si>
    <t>Kanalihatükid magushapus kastmes</t>
  </si>
  <si>
    <r>
      <t>Kanaliha, ve</t>
    </r>
    <r>
      <rPr>
        <sz val="12"/>
        <color rgb="FF000000"/>
        <rFont val="Dussmann"/>
        <family val="2"/>
        <charset val="186"/>
      </rPr>
      <t xml:space="preserve">si, porgand, mugulsibul, paprika, tomatipasta, ananassimahl, ananass, sidrunimahl, toiduõli, </t>
    </r>
    <r>
      <rPr>
        <b/>
        <sz val="12"/>
        <color rgb="FF000000"/>
        <rFont val="Dussmann"/>
        <family val="2"/>
        <charset val="186"/>
      </rPr>
      <t xml:space="preserve">sojakaste </t>
    </r>
    <r>
      <rPr>
        <sz val="12"/>
        <color rgb="FF000000"/>
        <rFont val="Dussmann"/>
        <family val="2"/>
        <charset val="186"/>
      </rPr>
      <t>(</t>
    </r>
    <r>
      <rPr>
        <b/>
        <i/>
        <sz val="10"/>
        <color rgb="FF000000"/>
        <rFont val="Dussmann"/>
        <family val="2"/>
        <charset val="186"/>
      </rPr>
      <t>sojaub</t>
    </r>
    <r>
      <rPr>
        <i/>
        <sz val="10"/>
        <color rgb="FF000000"/>
        <rFont val="Dussmann"/>
        <family val="2"/>
        <charset val="186"/>
      </rPr>
      <t xml:space="preserve">a, vesi, söögisool, </t>
    </r>
    <r>
      <rPr>
        <b/>
        <i/>
        <sz val="10"/>
        <color rgb="FF000000"/>
        <rFont val="Dussmann"/>
        <family val="2"/>
        <charset val="186"/>
      </rPr>
      <t>nisujahu</t>
    </r>
    <r>
      <rPr>
        <i/>
        <sz val="10"/>
        <color rgb="FF000000"/>
        <rFont val="Dussmann"/>
        <family val="2"/>
        <charset val="186"/>
      </rPr>
      <t>)</t>
    </r>
    <r>
      <rPr>
        <sz val="12"/>
        <color rgb="FF000000"/>
        <rFont val="Dussmann"/>
        <family val="2"/>
        <charset val="186"/>
      </rPr>
      <t>,</t>
    </r>
    <r>
      <rPr>
        <sz val="12"/>
        <color indexed="8"/>
        <rFont val="Dussmann"/>
        <family val="2"/>
        <charset val="186"/>
      </rPr>
      <t xml:space="preserve"> maisitärklis, küüslauk, suhkur, ingverijuur, söögisool, must pipar</t>
    </r>
  </si>
  <si>
    <t>Magushapu tofupada seesamiseemnetega</t>
  </si>
  <si>
    <r>
      <rPr>
        <b/>
        <sz val="12"/>
        <color rgb="FF000000"/>
        <rFont val="Dussmann"/>
      </rPr>
      <t>Tofu</t>
    </r>
    <r>
      <rPr>
        <sz val="12"/>
        <color rgb="FF000000"/>
        <rFont val="Dussmann"/>
      </rPr>
      <t xml:space="preserve">, porgand, paprika, küüslauk, ananass,  tomatipasta, vesi, ingver, toiduõli, ananassimahl, maisitärklis, sidrunimahl, suhkur, söögisool, must pipar, petersell, </t>
    </r>
    <r>
      <rPr>
        <b/>
        <sz val="12"/>
        <color rgb="FF000000"/>
        <rFont val="Dussmann"/>
      </rPr>
      <t>sojakaste</t>
    </r>
    <r>
      <rPr>
        <sz val="12"/>
        <color rgb="FF000000"/>
        <rFont val="Dussmann"/>
      </rPr>
      <t xml:space="preserve">, </t>
    </r>
    <r>
      <rPr>
        <b/>
        <sz val="12"/>
        <color rgb="FF000000"/>
        <rFont val="Dussmann"/>
      </rPr>
      <t>seesamiseemned</t>
    </r>
  </si>
  <si>
    <t>Peedi-õunasalat pohladega</t>
  </si>
  <si>
    <t>Keedupeet, õun, pohlad, suhkur, söögisool</t>
  </si>
  <si>
    <t>Kapsas, roheline hernes, redis</t>
  </si>
  <si>
    <t>Piimatooted (piim, keefir) (L)</t>
  </si>
  <si>
    <t>Joogijogurt , maitsestatud (L)</t>
  </si>
  <si>
    <t>Rukkileiva (3 sorti) - ja sepikutoodete valik(G)</t>
  </si>
  <si>
    <t xml:space="preserve">Värskekapsasupp veiselihaga </t>
  </si>
  <si>
    <t>Veiseliha, kapsas, kartul, porgand, mugulsibul, petersell, loorber, must pipar, toiduõli, söögisool, vesi, sidrunimahl</t>
  </si>
  <si>
    <t>Värskekapsasupp kikerhernestega (mahe)</t>
  </si>
  <si>
    <t>Kikerherned, kapsas, porgand, kartul, mugulsibul, vesi, loorber, must pipar, toiduõli, petersell</t>
  </si>
  <si>
    <t>Hapukoor R 10% (L)</t>
  </si>
  <si>
    <t>Virsiku-kohupiimakreem (L)</t>
  </si>
  <si>
    <r>
      <rPr>
        <sz val="12"/>
        <color rgb="FF000000"/>
        <rFont val="Dussmann"/>
        <family val="2"/>
        <charset val="186"/>
      </rPr>
      <t>Maitsestamata</t>
    </r>
    <r>
      <rPr>
        <b/>
        <sz val="12"/>
        <color rgb="FF000000"/>
        <rFont val="Dussmann"/>
        <family val="2"/>
        <charset val="186"/>
      </rPr>
      <t xml:space="preserve"> kohupiim</t>
    </r>
    <r>
      <rPr>
        <sz val="12"/>
        <color rgb="FF000000"/>
        <rFont val="Dussmann"/>
        <family val="2"/>
        <charset val="186"/>
      </rPr>
      <t>, maitsestamata</t>
    </r>
    <r>
      <rPr>
        <b/>
        <sz val="12"/>
        <color rgb="FF000000"/>
        <rFont val="Dussmann"/>
        <family val="2"/>
        <charset val="186"/>
      </rPr>
      <t xml:space="preserve"> jogurt</t>
    </r>
    <r>
      <rPr>
        <sz val="12"/>
        <color rgb="FF000000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>vahukoor</t>
    </r>
    <r>
      <rPr>
        <sz val="12"/>
        <color indexed="8"/>
        <rFont val="Dussmann"/>
        <family val="2"/>
        <charset val="186"/>
      </rPr>
      <t>, suhkur, virsik</t>
    </r>
  </si>
  <si>
    <t>Banaani-kakaojogurt (L)</t>
  </si>
  <si>
    <r>
      <t xml:space="preserve">Maitsestamata </t>
    </r>
    <r>
      <rPr>
        <b/>
        <sz val="12"/>
        <color rgb="FF000000"/>
        <rFont val="Dussmann"/>
        <family val="2"/>
        <charset val="186"/>
      </rPr>
      <t>jogurt</t>
    </r>
    <r>
      <rPr>
        <sz val="12"/>
        <color indexed="8"/>
        <rFont val="Dussmann"/>
        <family val="2"/>
        <charset val="186"/>
      </rPr>
      <t>, banaan, kakaopulber, suhkur, vanillisuhkur, tšiiaseemned</t>
    </r>
  </si>
  <si>
    <t>Paneeritud ahjukala (G, PT)</t>
  </si>
  <si>
    <r>
      <rPr>
        <sz val="12"/>
        <color rgb="FF000000"/>
        <rFont val="Dussmann"/>
        <family val="2"/>
        <charset val="186"/>
      </rPr>
      <t xml:space="preserve">Valge </t>
    </r>
    <r>
      <rPr>
        <b/>
        <sz val="12"/>
        <color rgb="FF000000"/>
        <rFont val="Dussmann"/>
        <family val="2"/>
        <charset val="186"/>
      </rPr>
      <t>kala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>nisujahu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>kanamuna,</t>
    </r>
    <r>
      <rPr>
        <sz val="12"/>
        <color indexed="8"/>
        <rFont val="Dussmann"/>
        <family val="2"/>
        <charset val="186"/>
      </rPr>
      <t xml:space="preserve"> </t>
    </r>
    <r>
      <rPr>
        <b/>
        <sz val="12"/>
        <color rgb="FF000000"/>
        <rFont val="Dussmann"/>
        <family val="2"/>
        <charset val="186"/>
      </rPr>
      <t>riivsai</t>
    </r>
    <r>
      <rPr>
        <sz val="12"/>
        <color indexed="8"/>
        <rFont val="Dussmann"/>
        <family val="2"/>
        <charset val="186"/>
      </rPr>
      <t>, sidrunikoor, must pipar, toiduõli, söögisool</t>
    </r>
  </si>
  <si>
    <t>Tatra-seenekotletid (G, PT) (mahe)</t>
  </si>
  <si>
    <r>
      <t xml:space="preserve">Tatar, mugulsibul, toiduõli, </t>
    </r>
    <r>
      <rPr>
        <b/>
        <sz val="12"/>
        <color rgb="FF000000"/>
        <rFont val="Dussmann"/>
        <family val="2"/>
        <charset val="186"/>
      </rPr>
      <t>riivsai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>kanamuna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>täisteranisujahu</t>
    </r>
    <r>
      <rPr>
        <sz val="12"/>
        <color indexed="8"/>
        <rFont val="Dussmann"/>
        <family val="2"/>
        <charset val="186"/>
      </rPr>
      <t>, šampinjon, söögisool, must pipar, jahvatatud paprika</t>
    </r>
  </si>
  <si>
    <t>Külm hapukoorekaste sidruniga (L)</t>
  </si>
  <si>
    <r>
      <rPr>
        <b/>
        <sz val="12"/>
        <color rgb="FF000000"/>
        <rFont val="Dussmann"/>
        <family val="2"/>
        <charset val="186"/>
      </rPr>
      <t>Hapukoor</t>
    </r>
    <r>
      <rPr>
        <sz val="12"/>
        <color indexed="8"/>
        <rFont val="Dussmann"/>
        <family val="2"/>
        <charset val="186"/>
      </rPr>
      <t>, sidrunimahl, suhkur, söögisool</t>
    </r>
  </si>
  <si>
    <t>Kartulipuder (L)</t>
  </si>
  <si>
    <r>
      <t xml:space="preserve">Kartul, </t>
    </r>
    <r>
      <rPr>
        <b/>
        <sz val="12"/>
        <color rgb="FF000000"/>
        <rFont val="Dussmann"/>
        <family val="2"/>
        <charset val="186"/>
      </rPr>
      <t>või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>piim,</t>
    </r>
    <r>
      <rPr>
        <sz val="12"/>
        <color indexed="8"/>
        <rFont val="Dussmann"/>
        <family val="2"/>
        <charset val="186"/>
      </rPr>
      <t xml:space="preserve"> söögisool, vesi</t>
    </r>
  </si>
  <si>
    <t>Kapsas, toiduõli, söögisool</t>
  </si>
  <si>
    <t>Hiina kapsa salat spinati, meloni ja punase sibulaga</t>
  </si>
  <si>
    <t>Hiina kapsas, spinat, melon, punane sibul</t>
  </si>
  <si>
    <t>Peet, roheline hernes, porgand</t>
  </si>
  <si>
    <t>Frikadellisupp (G)</t>
  </si>
  <si>
    <r>
      <t xml:space="preserve">Sea-veise segahakkliha, kartul, porgand, mugulsibul, </t>
    </r>
    <r>
      <rPr>
        <b/>
        <sz val="12"/>
        <color rgb="FF000000"/>
        <rFont val="Dussmann"/>
        <family val="2"/>
        <charset val="186"/>
      </rPr>
      <t>kanamuna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>varsseller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>riivsai</t>
    </r>
    <r>
      <rPr>
        <sz val="12"/>
        <color indexed="8"/>
        <rFont val="Dussmann"/>
        <family val="2"/>
        <charset val="186"/>
      </rPr>
      <t>, must pipar, till, vesi, söögisool, petersell, toiduõli</t>
    </r>
  </si>
  <si>
    <t>Juurviljapüreesupp (L) (mahe)</t>
  </si>
  <si>
    <r>
      <t xml:space="preserve">Kartul, porgand, mugulsibul, </t>
    </r>
    <r>
      <rPr>
        <b/>
        <sz val="12"/>
        <color rgb="FF000000"/>
        <rFont val="Dussmann"/>
        <family val="2"/>
        <charset val="186"/>
      </rPr>
      <t>juurseller</t>
    </r>
    <r>
      <rPr>
        <sz val="12"/>
        <color indexed="8"/>
        <rFont val="Dussmann"/>
        <family val="2"/>
        <charset val="186"/>
      </rPr>
      <t xml:space="preserve">, pastinaak, vesi, </t>
    </r>
    <r>
      <rPr>
        <b/>
        <sz val="12"/>
        <color rgb="FF000000"/>
        <rFont val="Dussmann"/>
        <family val="2"/>
        <charset val="186"/>
      </rPr>
      <t>toidukoor</t>
    </r>
    <r>
      <rPr>
        <sz val="12"/>
        <color indexed="8"/>
        <rFont val="Dussmann"/>
        <family val="2"/>
        <charset val="186"/>
      </rPr>
      <t>, söögisool, petersell, värske</t>
    </r>
  </si>
  <si>
    <t>Pirnikook (G, L, M, VS)</t>
  </si>
  <si>
    <r>
      <t xml:space="preserve">Pirn, täistera </t>
    </r>
    <r>
      <rPr>
        <b/>
        <sz val="12"/>
        <color rgb="FF000000"/>
        <rFont val="Dussmann"/>
        <charset val="186"/>
      </rPr>
      <t>nisu</t>
    </r>
    <r>
      <rPr>
        <sz val="12"/>
        <color indexed="8"/>
        <rFont val="Dussmann"/>
        <family val="2"/>
        <charset val="186"/>
      </rPr>
      <t xml:space="preserve">jahu, </t>
    </r>
    <r>
      <rPr>
        <b/>
        <sz val="12"/>
        <color rgb="FF000000"/>
        <rFont val="Dussmann"/>
        <charset val="186"/>
      </rPr>
      <t>kaerahelbed</t>
    </r>
    <r>
      <rPr>
        <sz val="12"/>
        <color indexed="8"/>
        <rFont val="Dussmann"/>
        <family val="2"/>
        <charset val="186"/>
      </rPr>
      <t>, kana</t>
    </r>
    <r>
      <rPr>
        <b/>
        <sz val="12"/>
        <color rgb="FF000000"/>
        <rFont val="Dussmann"/>
        <charset val="186"/>
      </rPr>
      <t>muna</t>
    </r>
    <r>
      <rPr>
        <sz val="12"/>
        <color indexed="8"/>
        <rFont val="Dussmann"/>
        <family val="2"/>
        <charset val="186"/>
      </rPr>
      <t xml:space="preserve">, suhkur, küpsetuspulber, söögisool, </t>
    </r>
    <r>
      <rPr>
        <b/>
        <sz val="12"/>
        <color rgb="FF000000"/>
        <rFont val="Dussmann"/>
        <charset val="186"/>
      </rPr>
      <t>hapukoor</t>
    </r>
  </si>
  <si>
    <t>Mango-kohupiimakreem (L, VS)</t>
  </si>
  <si>
    <r>
      <t xml:space="preserve">Maitsestamat </t>
    </r>
    <r>
      <rPr>
        <b/>
        <sz val="12"/>
        <color rgb="FF000000"/>
        <rFont val="Dussmann"/>
        <family val="2"/>
        <charset val="186"/>
      </rPr>
      <t>kohupiim</t>
    </r>
    <r>
      <rPr>
        <sz val="12"/>
        <color indexed="8"/>
        <rFont val="Dussmann"/>
        <family val="2"/>
        <charset val="186"/>
      </rPr>
      <t xml:space="preserve">, maitsestamat </t>
    </r>
    <r>
      <rPr>
        <b/>
        <sz val="12"/>
        <color rgb="FF000000"/>
        <rFont val="Dussmann"/>
        <family val="2"/>
        <charset val="186"/>
      </rPr>
      <t>jogurt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>vahukoor</t>
    </r>
    <r>
      <rPr>
        <sz val="12"/>
        <color indexed="8"/>
        <rFont val="Dussmann"/>
        <family val="2"/>
        <charset val="186"/>
      </rPr>
      <t>, mango, suhkur</t>
    </r>
  </si>
  <si>
    <t>Kanapasta juustu ja basiilikuga (G, L)</t>
  </si>
  <si>
    <r>
      <rPr>
        <b/>
        <sz val="12"/>
        <color rgb="FF000000"/>
        <rFont val="Dussmann"/>
        <family val="2"/>
        <charset val="186"/>
      </rPr>
      <t xml:space="preserve">Täisterapasta </t>
    </r>
    <r>
      <rPr>
        <i/>
        <sz val="12"/>
        <color rgb="FF000000"/>
        <rFont val="Dussmann"/>
        <family val="2"/>
        <charset val="186"/>
      </rPr>
      <t>(</t>
    </r>
    <r>
      <rPr>
        <b/>
        <i/>
        <sz val="10"/>
        <color rgb="FF000000"/>
        <rFont val="Dussmann"/>
        <family val="2"/>
        <charset val="186"/>
      </rPr>
      <t>durumnisujahu</t>
    </r>
    <r>
      <rPr>
        <i/>
        <sz val="10"/>
        <color rgb="FF000000"/>
        <rFont val="Dussmann"/>
        <family val="2"/>
        <charset val="186"/>
      </rPr>
      <t>, vesi)</t>
    </r>
    <r>
      <rPr>
        <sz val="12"/>
        <color rgb="FF000000"/>
        <rFont val="Dussmann"/>
        <family val="2"/>
        <charset val="186"/>
      </rPr>
      <t>,</t>
    </r>
    <r>
      <rPr>
        <sz val="12"/>
        <color indexed="8"/>
        <rFont val="Dussmann"/>
        <family val="2"/>
        <charset val="186"/>
      </rPr>
      <t xml:space="preserve"> kanaliha, suvikõrvits, toiduõli, mugulsibul, basiilik,</t>
    </r>
    <r>
      <rPr>
        <b/>
        <sz val="12"/>
        <color rgb="FF000000"/>
        <rFont val="Dussmann"/>
        <family val="2"/>
        <charset val="186"/>
      </rPr>
      <t xml:space="preserve"> juust</t>
    </r>
    <r>
      <rPr>
        <sz val="12"/>
        <color indexed="8"/>
        <rFont val="Dussmann"/>
        <family val="2"/>
        <charset val="186"/>
      </rPr>
      <t>, petersell, vesi, söögisool, must pipar</t>
    </r>
  </si>
  <si>
    <t>Penne lasanje hakksojaga (G, L, P)</t>
  </si>
  <si>
    <r>
      <rPr>
        <b/>
        <sz val="12"/>
        <color rgb="FF000000"/>
        <rFont val="Dussmann"/>
      </rPr>
      <t>Hakksoja</t>
    </r>
    <r>
      <rPr>
        <sz val="12"/>
        <color rgb="FF000000"/>
        <rFont val="Dussmann"/>
      </rPr>
      <t xml:space="preserve"> (</t>
    </r>
    <r>
      <rPr>
        <b/>
        <sz val="12"/>
        <color rgb="FF000000"/>
        <rFont val="Dussmann"/>
      </rPr>
      <t>sojauba</t>
    </r>
    <r>
      <rPr>
        <sz val="12"/>
        <color rgb="FF000000"/>
        <rFont val="Dussmann"/>
      </rPr>
      <t xml:space="preserve">), porgand, mugulsibul, küüslauk, purustatud tomat, tomatipasta, toiduõli, kuivatatud pune, kuivatatud basiilik, vesi, </t>
    </r>
    <r>
      <rPr>
        <b/>
        <sz val="12"/>
        <color rgb="FF000000"/>
        <rFont val="Dussmann"/>
      </rPr>
      <t>täisterapasta</t>
    </r>
    <r>
      <rPr>
        <sz val="12"/>
        <color rgb="FF000000"/>
        <rFont val="Dussmann"/>
      </rPr>
      <t xml:space="preserve">, </t>
    </r>
    <r>
      <rPr>
        <b/>
        <sz val="12"/>
        <color rgb="FF000000"/>
        <rFont val="Dussmann"/>
      </rPr>
      <t xml:space="preserve">juust </t>
    </r>
    <r>
      <rPr>
        <sz val="12"/>
        <color rgb="FF000000"/>
        <rFont val="Dussmann"/>
      </rPr>
      <t xml:space="preserve">, </t>
    </r>
    <r>
      <rPr>
        <b/>
        <sz val="12"/>
        <color rgb="FF000000"/>
        <rFont val="Dussmann"/>
      </rPr>
      <t>nisujahu</t>
    </r>
    <r>
      <rPr>
        <sz val="12"/>
        <color rgb="FF000000"/>
        <rFont val="Dussmann"/>
      </rPr>
      <t xml:space="preserve">, </t>
    </r>
    <r>
      <rPr>
        <b/>
        <sz val="12"/>
        <color rgb="FF000000"/>
        <rFont val="Dussmann"/>
      </rPr>
      <t xml:space="preserve">piim </t>
    </r>
    <r>
      <rPr>
        <sz val="12"/>
        <color rgb="FF000000"/>
        <rFont val="Dussmann"/>
      </rPr>
      <t xml:space="preserve">, </t>
    </r>
    <r>
      <rPr>
        <b/>
        <sz val="12"/>
        <color rgb="FF000000"/>
        <rFont val="Dussmann"/>
      </rPr>
      <t xml:space="preserve">toidukoor </t>
    </r>
    <r>
      <rPr>
        <sz val="12"/>
        <color rgb="FF000000"/>
        <rFont val="Dussmann"/>
      </rPr>
      <t>, muskaatpähkel, söögisool, must pipar</t>
    </r>
  </si>
  <si>
    <t>Baklažaan-paprika-sibul, röstitud</t>
  </si>
  <si>
    <t xml:space="preserve">Baklažaan, paprika, punane, mugulsibul, toiduõli, </t>
  </si>
  <si>
    <t xml:space="preserve">Soe tomatikaste </t>
  </si>
  <si>
    <t>Tomat, mugulsibul, porgand, küüslauk, toiduõli, söögisool, basiilik</t>
  </si>
  <si>
    <t>Porgandi-apelsinisalat</t>
  </si>
  <si>
    <t>Porgand, apelsin, toiduõli</t>
  </si>
  <si>
    <t>Valge peakapsas, mais, hapukurk</t>
  </si>
  <si>
    <t>Valge peakapsas, mais, hapukurk (kurk, vesi, söögisool, küüslauk)</t>
  </si>
  <si>
    <t>50. nädal</t>
  </si>
  <si>
    <t>07.12-11.12.2026</t>
  </si>
  <si>
    <t>Böfstrooganov (G, L) (mahe)</t>
  </si>
  <si>
    <r>
      <t xml:space="preserve">Veiseliha, </t>
    </r>
    <r>
      <rPr>
        <b/>
        <sz val="12"/>
        <color rgb="FF000000"/>
        <rFont val="Dussmann"/>
        <charset val="186"/>
      </rPr>
      <t>hapukoor</t>
    </r>
    <r>
      <rPr>
        <sz val="12"/>
        <color indexed="8"/>
        <rFont val="Dussmann"/>
        <family val="2"/>
        <charset val="186"/>
      </rPr>
      <t xml:space="preserve">, mugulsibul, tomatipüree, </t>
    </r>
    <r>
      <rPr>
        <b/>
        <sz val="12"/>
        <color rgb="FF000000"/>
        <rFont val="Dussmann"/>
        <charset val="186"/>
      </rPr>
      <t>nisu</t>
    </r>
    <r>
      <rPr>
        <sz val="12"/>
        <color indexed="8"/>
        <rFont val="Dussmann"/>
        <family val="2"/>
        <charset val="186"/>
      </rPr>
      <t xml:space="preserve">jahu, vesi, toiduõli, </t>
    </r>
    <r>
      <rPr>
        <b/>
        <sz val="12"/>
        <color rgb="FF000000"/>
        <rFont val="Dussmann"/>
        <charset val="186"/>
      </rPr>
      <t>sinepi</t>
    </r>
    <r>
      <rPr>
        <sz val="12"/>
        <color indexed="8"/>
        <rFont val="Dussmann"/>
        <family val="2"/>
        <charset val="186"/>
      </rPr>
      <t>pulber, petersell,söögisool, must pipar</t>
    </r>
  </si>
  <si>
    <t>Seenestroogonov (G, L)</t>
  </si>
  <si>
    <r>
      <rPr>
        <sz val="12"/>
        <color rgb="FF000000"/>
        <rFont val="Dussmann"/>
      </rPr>
      <t xml:space="preserve">Tomatipüree, vesi, </t>
    </r>
    <r>
      <rPr>
        <b/>
        <sz val="12"/>
        <color rgb="FF000000"/>
        <rFont val="Dussmann"/>
      </rPr>
      <t>hapukoor</t>
    </r>
    <r>
      <rPr>
        <sz val="12"/>
        <color rgb="FF000000"/>
        <rFont val="Dussmann"/>
      </rPr>
      <t xml:space="preserve">, </t>
    </r>
    <r>
      <rPr>
        <b/>
        <sz val="12"/>
        <color rgb="FF000000"/>
        <rFont val="Dussmann"/>
      </rPr>
      <t>nisujahu</t>
    </r>
    <r>
      <rPr>
        <sz val="12"/>
        <color rgb="FF000000"/>
        <rFont val="Dussmann"/>
      </rPr>
      <t>, mugulsibul, toiduõli, šampinjonid</t>
    </r>
  </si>
  <si>
    <t xml:space="preserve">Tatar, vesi, söögisool </t>
  </si>
  <si>
    <t>Kapsa-paprikasalat</t>
  </si>
  <si>
    <t>Valge peakapsas, paprika</t>
  </si>
  <si>
    <t>Porgand, porrulauk, lillkapsas</t>
  </si>
  <si>
    <t>Hakkliha-riisipall (M, PT)</t>
  </si>
  <si>
    <r>
      <t xml:space="preserve">Sea-veise segahakkliha, riis, mugulsibul, </t>
    </r>
    <r>
      <rPr>
        <b/>
        <sz val="12"/>
        <rFont val="Dussmann"/>
        <family val="2"/>
        <charset val="186"/>
      </rPr>
      <t>kanamuna</t>
    </r>
    <r>
      <rPr>
        <sz val="12"/>
        <rFont val="Dussmann"/>
        <family val="2"/>
        <charset val="186"/>
      </rPr>
      <t>, toiduõli, vesi, söögisool, must pipar, jahvatatud paprika, petersell, kuivatatud pune, kuivatatud majoraan</t>
    </r>
  </si>
  <si>
    <t>Juurviljakotlet (G, M, PT) (mahe)</t>
  </si>
  <si>
    <r>
      <t xml:space="preserve">Pastinaak, porgand, kartul, </t>
    </r>
    <r>
      <rPr>
        <b/>
        <sz val="12"/>
        <rFont val="Dussmann"/>
        <family val="2"/>
        <charset val="186"/>
      </rPr>
      <t>kanamuna</t>
    </r>
    <r>
      <rPr>
        <sz val="12"/>
        <rFont val="Dussmann"/>
        <family val="2"/>
        <charset val="186"/>
      </rPr>
      <t>, täistera spelta</t>
    </r>
    <r>
      <rPr>
        <b/>
        <sz val="12"/>
        <rFont val="Dussmann"/>
        <family val="2"/>
        <charset val="186"/>
      </rPr>
      <t>nisu</t>
    </r>
    <r>
      <rPr>
        <sz val="12"/>
        <rFont val="Dussmann"/>
        <family val="2"/>
        <charset val="186"/>
      </rPr>
      <t>jahu, söögisool, must pipar, purustatud või jahvatatud</t>
    </r>
  </si>
  <si>
    <t>Bulgur, keedetud (G)</t>
  </si>
  <si>
    <r>
      <rPr>
        <b/>
        <sz val="12"/>
        <color rgb="FF000000"/>
        <rFont val="Dussmann"/>
        <family val="2"/>
        <charset val="186"/>
      </rPr>
      <t xml:space="preserve">Bulgur </t>
    </r>
    <r>
      <rPr>
        <sz val="12"/>
        <color rgb="FF000000"/>
        <rFont val="Dussmann"/>
        <family val="2"/>
        <charset val="186"/>
      </rPr>
      <t xml:space="preserve">(Durum </t>
    </r>
    <r>
      <rPr>
        <b/>
        <sz val="12"/>
        <color rgb="FF000000"/>
        <rFont val="Dussmann"/>
        <family val="2"/>
        <charset val="186"/>
      </rPr>
      <t>nisu</t>
    </r>
    <r>
      <rPr>
        <sz val="12"/>
        <color rgb="FF000000"/>
        <rFont val="Dussmann"/>
        <family val="2"/>
        <charset val="186"/>
      </rPr>
      <t>)</t>
    </r>
    <r>
      <rPr>
        <sz val="12"/>
        <color indexed="8"/>
        <rFont val="Dussmann"/>
        <family val="2"/>
        <charset val="186"/>
      </rPr>
      <t>, vesi, söögisool</t>
    </r>
  </si>
  <si>
    <t>Porgand, röstitud</t>
  </si>
  <si>
    <r>
      <t>Porgand, toiduõli, tüümian, söögisool,</t>
    </r>
    <r>
      <rPr>
        <b/>
        <sz val="12"/>
        <color rgb="FF000000"/>
        <rFont val="Dussmann"/>
        <family val="2"/>
        <charset val="186"/>
      </rPr>
      <t xml:space="preserve"> mesi</t>
    </r>
  </si>
  <si>
    <r>
      <t xml:space="preserve">Toiduõli, </t>
    </r>
    <r>
      <rPr>
        <b/>
        <sz val="12"/>
        <color rgb="FF000000"/>
        <rFont val="Dussmann"/>
        <family val="2"/>
        <charset val="186"/>
      </rPr>
      <t>nisujahu</t>
    </r>
    <r>
      <rPr>
        <sz val="12"/>
        <color indexed="8"/>
        <rFont val="Dussmann"/>
        <family val="2"/>
        <charset val="186"/>
      </rPr>
      <t>,</t>
    </r>
    <r>
      <rPr>
        <b/>
        <sz val="12"/>
        <color rgb="FF000000"/>
        <rFont val="Dussmann"/>
        <family val="2"/>
        <charset val="186"/>
      </rPr>
      <t xml:space="preserve"> piim</t>
    </r>
    <r>
      <rPr>
        <sz val="12"/>
        <color indexed="8"/>
        <rFont val="Dussmann"/>
        <family val="2"/>
        <charset val="186"/>
      </rPr>
      <t xml:space="preserve">, söögisool, </t>
    </r>
    <r>
      <rPr>
        <b/>
        <sz val="12"/>
        <color rgb="FF000000"/>
        <rFont val="Dussmann"/>
        <family val="2"/>
        <charset val="186"/>
      </rPr>
      <t>toidukoor</t>
    </r>
  </si>
  <si>
    <t xml:space="preserve">Peedisalat marineeritud sibulaga </t>
  </si>
  <si>
    <t xml:space="preserve">Peet, marineeritud sibul </t>
  </si>
  <si>
    <t>Salatisegu, mais, nuikapsas</t>
  </si>
  <si>
    <t>Salatisegu (Rooma salat, jääsalat, rukola, spinat), mais, nuikapsas</t>
  </si>
  <si>
    <t>Rassolnik kanalihaga (G)</t>
  </si>
  <si>
    <r>
      <t xml:space="preserve">Kanaliha, vesi, </t>
    </r>
    <r>
      <rPr>
        <b/>
        <sz val="12"/>
        <color rgb="FF000000"/>
        <rFont val="Dussmann"/>
        <family val="2"/>
        <charset val="186"/>
      </rPr>
      <t>odrakruup</t>
    </r>
    <r>
      <rPr>
        <sz val="12"/>
        <color indexed="8"/>
        <rFont val="Dussmann"/>
        <family val="2"/>
        <charset val="186"/>
      </rPr>
      <t>, porgand, kartul, mugulsibul, hapukurk, söögisool, must pipar, toiduõli, till</t>
    </r>
  </si>
  <si>
    <t>Rassolnik põldubadega (G) (mahe)</t>
  </si>
  <si>
    <r>
      <t xml:space="preserve">Põlduba, vesi, </t>
    </r>
    <r>
      <rPr>
        <b/>
        <sz val="12"/>
        <color rgb="FF000000"/>
        <rFont val="Dussmann"/>
        <family val="2"/>
        <charset val="186"/>
      </rPr>
      <t>odrakruup</t>
    </r>
    <r>
      <rPr>
        <sz val="12"/>
        <color indexed="8"/>
        <rFont val="Dussmann"/>
        <family val="2"/>
        <charset val="186"/>
      </rPr>
      <t>, porgand, kartul, mugulsibul, hapukurk, söögisool, must pipar, toiduõli, till</t>
    </r>
  </si>
  <si>
    <t>Ploomi-pirnikompott vahukoorega (L)</t>
  </si>
  <si>
    <r>
      <t xml:space="preserve">Ploom, pirn, vesi, suhkur, kaneel, sidrunimahl, </t>
    </r>
    <r>
      <rPr>
        <b/>
        <sz val="12"/>
        <color rgb="FF000000"/>
        <rFont val="Dussmann"/>
        <family val="2"/>
        <charset val="186"/>
      </rPr>
      <t>vahukoor</t>
    </r>
  </si>
  <si>
    <t>Mustsõstra-rukkivaht (G)</t>
  </si>
  <si>
    <r>
      <t xml:space="preserve">Mustsõstrar, </t>
    </r>
    <r>
      <rPr>
        <b/>
        <sz val="12"/>
        <color rgb="FF000000"/>
        <rFont val="Dussmann"/>
        <family val="2"/>
        <charset val="186"/>
      </rPr>
      <t>rukkijahu,</t>
    </r>
    <r>
      <rPr>
        <sz val="12"/>
        <color indexed="8"/>
        <rFont val="Dussmann"/>
        <family val="2"/>
        <charset val="186"/>
      </rPr>
      <t xml:space="preserve"> vesi, suhkur, vanillisuhkur</t>
    </r>
  </si>
  <si>
    <t>Kalapada värviliste köögiviljadega</t>
  </si>
  <si>
    <r>
      <rPr>
        <sz val="12"/>
        <color rgb="FF000000"/>
        <rFont val="Dussmann"/>
        <family val="2"/>
        <charset val="186"/>
      </rPr>
      <t>Valge</t>
    </r>
    <r>
      <rPr>
        <b/>
        <sz val="12"/>
        <color rgb="FF000000"/>
        <rFont val="Dussmann"/>
        <family val="2"/>
        <charset val="186"/>
      </rPr>
      <t xml:space="preserve"> kala</t>
    </r>
    <r>
      <rPr>
        <sz val="12"/>
        <color indexed="8"/>
        <rFont val="Dussmann"/>
        <family val="2"/>
        <charset val="186"/>
      </rPr>
      <t>, mugulsibul, küüslauk, porgand, paprika, purustatud tomat, toiduõli, sidrunimahl, kuivatatud pune, kuivatatud tüümian, pastinaak, mais, loorber, söögisool, must pipar, petersell</t>
    </r>
  </si>
  <si>
    <t>Läätsepada värviliste köögiviljadega (mahe)</t>
  </si>
  <si>
    <t>Mugulsibul, porgand, küüslauk, tomatipasta, tüümian, kuivatatud, söögisool, must pipar, vesi, maisitärklis, toiduõli, baklažaan, tomat, kaalikas, läätsed, suvikõrvits</t>
  </si>
  <si>
    <r>
      <rPr>
        <b/>
        <sz val="12"/>
        <color rgb="FF000000"/>
        <rFont val="Dussmann"/>
        <charset val="186"/>
      </rPr>
      <t>Täisterapasta, pasta</t>
    </r>
    <r>
      <rPr>
        <sz val="12"/>
        <color indexed="8"/>
        <rFont val="Dussmann"/>
        <family val="2"/>
        <charset val="186"/>
      </rPr>
      <t xml:space="preserve"> (durum</t>
    </r>
    <r>
      <rPr>
        <b/>
        <sz val="12"/>
        <color rgb="FF000000"/>
        <rFont val="Dussmann"/>
        <charset val="186"/>
      </rPr>
      <t>nisu</t>
    </r>
    <r>
      <rPr>
        <sz val="12"/>
        <color indexed="8"/>
        <rFont val="Dussmann"/>
        <family val="2"/>
        <charset val="186"/>
      </rPr>
      <t>jahu, vesi), söögisool, vesi, toiduõli</t>
    </r>
  </si>
  <si>
    <t>Porgandi-mangosalat (mahe porgand)</t>
  </si>
  <si>
    <t>Porgand, mango, toiduõli</t>
  </si>
  <si>
    <t>Hiina kapsas, roheline hernes, marineeritud punane sibul</t>
  </si>
  <si>
    <r>
      <t xml:space="preserve">Hiina kapsas, roheline hernes, marineeritud punane sibul </t>
    </r>
    <r>
      <rPr>
        <i/>
        <sz val="12"/>
        <color rgb="FF000000"/>
        <rFont val="Dussmann"/>
        <family val="2"/>
        <charset val="186"/>
      </rPr>
      <t>(punane mugulsibul, sidrunimahl, must pipar, söögisool, vesi, õunaäädikas, suhkur)</t>
    </r>
  </si>
  <si>
    <t>Külm hapukoorekaste murulauguga (L)</t>
  </si>
  <si>
    <r>
      <rPr>
        <b/>
        <sz val="12"/>
        <color rgb="FF000000"/>
        <rFont val="Dussmann"/>
        <family val="2"/>
        <charset val="186"/>
      </rPr>
      <t>Hapukoor,</t>
    </r>
    <r>
      <rPr>
        <sz val="12"/>
        <color indexed="8"/>
        <rFont val="Dussmann"/>
        <family val="2"/>
        <charset val="186"/>
      </rPr>
      <t xml:space="preserve"> sidrunimahl, suhkur, murulauk</t>
    </r>
  </si>
  <si>
    <t>Hautatud kanaliha ürtidi-köögiviljaleemes</t>
  </si>
  <si>
    <r>
      <t xml:space="preserve">Kartul, kanaliha, mugulsibul, vesi, Vahemere ürdid Santa Maria </t>
    </r>
    <r>
      <rPr>
        <i/>
        <sz val="12"/>
        <rFont val="Dussmann"/>
        <family val="2"/>
        <charset val="186"/>
      </rPr>
      <t>(</t>
    </r>
    <r>
      <rPr>
        <i/>
        <sz val="10"/>
        <rFont val="Dussmann"/>
        <family val="2"/>
        <charset val="186"/>
      </rPr>
      <t>Punane paprika (25%), ürdid (25% basiilik, pune, aed-piparrohi, tüümian), koriander, küüslauk, sibul, vürts)</t>
    </r>
    <r>
      <rPr>
        <i/>
        <sz val="12"/>
        <rFont val="Dussmann"/>
        <family val="2"/>
        <charset val="186"/>
      </rPr>
      <t xml:space="preserve">, </t>
    </r>
    <r>
      <rPr>
        <sz val="12"/>
        <rFont val="Dussmann"/>
        <family val="2"/>
        <charset val="186"/>
      </rPr>
      <t>toiduõli, söögisool, must pipar</t>
    </r>
  </si>
  <si>
    <t>Kartuli-seeneroog Vahemere ürtidega</t>
  </si>
  <si>
    <r>
      <t xml:space="preserve">Kartul, šampinjonid, mugulsibul, vesi, Vahemere ürdid Santa Maria </t>
    </r>
    <r>
      <rPr>
        <i/>
        <sz val="10"/>
        <rFont val="Dussmann"/>
        <family val="2"/>
        <charset val="186"/>
      </rPr>
      <t>(Punane paprika (25%), ürdid (25% basiilik, pune, aed-piparrohi, tüümian)</t>
    </r>
    <r>
      <rPr>
        <sz val="12"/>
        <rFont val="Dussmann"/>
        <family val="2"/>
        <charset val="186"/>
      </rPr>
      <t>, koriander, küüslauk, sibul, vürts), toiduõli, söögisool, must pipar</t>
    </r>
  </si>
  <si>
    <t>Hiina kapsa salat tomati ja spinatiga</t>
  </si>
  <si>
    <t>Hiina kapsas, tomat, spinat</t>
  </si>
  <si>
    <t>51. nädal</t>
  </si>
  <si>
    <t>14.12-18.12.2026</t>
  </si>
  <si>
    <t>Magushapu sealihapada seesamiseemnetega</t>
  </si>
  <si>
    <r>
      <t>Sealiha, ve</t>
    </r>
    <r>
      <rPr>
        <sz val="12"/>
        <color rgb="FF000000"/>
        <rFont val="Dussmann"/>
        <family val="2"/>
        <charset val="186"/>
      </rPr>
      <t xml:space="preserve">si, porgand, mugulsibul, paprika, tomatipasta, ananassimahl, ananass, sidrunimahl, toiduõli, </t>
    </r>
    <r>
      <rPr>
        <b/>
        <sz val="12"/>
        <color rgb="FF000000"/>
        <rFont val="Dussmann"/>
        <family val="2"/>
        <charset val="186"/>
      </rPr>
      <t xml:space="preserve">sojakaste </t>
    </r>
    <r>
      <rPr>
        <sz val="12"/>
        <color rgb="FF000000"/>
        <rFont val="Dussmann"/>
        <family val="2"/>
        <charset val="186"/>
      </rPr>
      <t>(</t>
    </r>
    <r>
      <rPr>
        <b/>
        <i/>
        <sz val="10"/>
        <color rgb="FF000000"/>
        <rFont val="Dussmann"/>
        <family val="2"/>
        <charset val="186"/>
      </rPr>
      <t>sojaub</t>
    </r>
    <r>
      <rPr>
        <i/>
        <sz val="10"/>
        <color rgb="FF000000"/>
        <rFont val="Dussmann"/>
        <family val="2"/>
        <charset val="186"/>
      </rPr>
      <t xml:space="preserve">a, vesi, söögisool, </t>
    </r>
    <r>
      <rPr>
        <b/>
        <i/>
        <sz val="10"/>
        <color rgb="FF000000"/>
        <rFont val="Dussmann"/>
        <family val="2"/>
        <charset val="186"/>
      </rPr>
      <t>nisujahu</t>
    </r>
    <r>
      <rPr>
        <i/>
        <sz val="10"/>
        <color rgb="FF000000"/>
        <rFont val="Dussmann"/>
        <family val="2"/>
        <charset val="186"/>
      </rPr>
      <t>)</t>
    </r>
    <r>
      <rPr>
        <sz val="12"/>
        <color rgb="FF000000"/>
        <rFont val="Dussmann"/>
        <family val="2"/>
        <charset val="186"/>
      </rPr>
      <t>,</t>
    </r>
    <r>
      <rPr>
        <sz val="12"/>
        <color indexed="8"/>
        <rFont val="Dussmann"/>
        <family val="2"/>
        <charset val="186"/>
      </rPr>
      <t xml:space="preserve"> maisitärklis, küüslauk, suhkur, ingverijuur, söögisool, must pipar, </t>
    </r>
    <r>
      <rPr>
        <b/>
        <sz val="12"/>
        <color rgb="FF000000"/>
        <rFont val="Dussmann"/>
        <family val="2"/>
        <charset val="186"/>
      </rPr>
      <t>seesamiseemned</t>
    </r>
  </si>
  <si>
    <t>Edamame oad magushapus kastmes (mahe)</t>
  </si>
  <si>
    <r>
      <rPr>
        <b/>
        <sz val="12"/>
        <color rgb="FF000000"/>
        <rFont val="Dussmann"/>
        <family val="2"/>
        <charset val="186"/>
      </rPr>
      <t>Edamame oad</t>
    </r>
    <r>
      <rPr>
        <sz val="12"/>
        <color indexed="8"/>
        <rFont val="Dussmann"/>
        <family val="2"/>
        <charset val="186"/>
      </rPr>
      <t xml:space="preserve">, suhkur, </t>
    </r>
    <r>
      <rPr>
        <b/>
        <sz val="12"/>
        <color rgb="FF000000"/>
        <rFont val="Dussmann"/>
        <family val="2"/>
        <charset val="186"/>
      </rPr>
      <t xml:space="preserve">sojakaste </t>
    </r>
    <r>
      <rPr>
        <i/>
        <sz val="10"/>
        <color rgb="FF000000"/>
        <rFont val="Dussmann"/>
        <family val="2"/>
        <charset val="186"/>
      </rPr>
      <t>(</t>
    </r>
    <r>
      <rPr>
        <b/>
        <i/>
        <sz val="10"/>
        <color rgb="FF000000"/>
        <rFont val="Dussmann"/>
        <family val="2"/>
        <charset val="186"/>
      </rPr>
      <t>sojauba,</t>
    </r>
    <r>
      <rPr>
        <i/>
        <sz val="10"/>
        <color rgb="FF000000"/>
        <rFont val="Dussmann"/>
        <family val="2"/>
        <charset val="186"/>
      </rPr>
      <t xml:space="preserve"> vesi, söögisool, </t>
    </r>
    <r>
      <rPr>
        <b/>
        <i/>
        <sz val="10"/>
        <color rgb="FF000000"/>
        <rFont val="Dussmann"/>
        <family val="2"/>
        <charset val="186"/>
      </rPr>
      <t>nisujahu</t>
    </r>
    <r>
      <rPr>
        <i/>
        <sz val="10"/>
        <color rgb="FF000000"/>
        <rFont val="Dussmann"/>
        <family val="2"/>
        <charset val="186"/>
      </rPr>
      <t>)</t>
    </r>
    <r>
      <rPr>
        <sz val="12"/>
        <color indexed="8"/>
        <rFont val="Dussmann"/>
        <family val="2"/>
        <charset val="186"/>
      </rPr>
      <t>, maisitärklis, sidrunimahl, tomatipasta, vesi, porgand, mugulsibul, küüslauk, kuivatatud basiilik</t>
    </r>
  </si>
  <si>
    <r>
      <rPr>
        <b/>
        <sz val="12"/>
        <rFont val="Dussmann"/>
        <family val="2"/>
        <charset val="186"/>
      </rPr>
      <t>Täisterapasta, pasta</t>
    </r>
    <r>
      <rPr>
        <i/>
        <sz val="10"/>
        <rFont val="Dussmann"/>
        <family val="2"/>
        <charset val="186"/>
      </rPr>
      <t xml:space="preserve"> (</t>
    </r>
    <r>
      <rPr>
        <b/>
        <i/>
        <sz val="10"/>
        <rFont val="Dussmann"/>
        <family val="2"/>
        <charset val="186"/>
      </rPr>
      <t>durumnisujahu,</t>
    </r>
    <r>
      <rPr>
        <b/>
        <sz val="12"/>
        <rFont val="Dussmann"/>
        <family val="2"/>
        <charset val="186"/>
      </rPr>
      <t xml:space="preserve"> </t>
    </r>
    <r>
      <rPr>
        <sz val="12"/>
        <rFont val="Dussmann"/>
        <family val="2"/>
        <charset val="186"/>
      </rPr>
      <t>vesi), söögisool, vesi, toiduõli</t>
    </r>
  </si>
  <si>
    <t>Kõrvits, toiduõli, söögisool</t>
  </si>
  <si>
    <t>Peet, pohl, suhkur</t>
  </si>
  <si>
    <t>Valge peakapsas, aeduba, kõrvits</t>
  </si>
  <si>
    <t xml:space="preserve">Kanalihasupp </t>
  </si>
  <si>
    <t xml:space="preserve">Kanaliha, porgand, mugulsibul, küüslauk, valge peakapsas, pastinaak, lillkapsas, brokoli, herned, kaalikas, toiduõli, söögisool, must pipar, till, puljong, </t>
  </si>
  <si>
    <t>Koorene oasupp spinati ja keedumunaga (L) (mahe)</t>
  </si>
  <si>
    <t>Kartul, toidukoor, porgand, mugulsibul, porrulauk, till, värske, toiduõli, munguba, kuivatatud, spinat, vesi, kanamuna</t>
  </si>
  <si>
    <t>Pähkli-kakaoruudud (G, L, M, P)</t>
  </si>
  <si>
    <r>
      <rPr>
        <b/>
        <sz val="12"/>
        <rFont val="Dussmann"/>
        <family val="2"/>
        <charset val="186"/>
      </rPr>
      <t>Nisujahu</t>
    </r>
    <r>
      <rPr>
        <sz val="12"/>
        <rFont val="Dussmann"/>
        <family val="2"/>
        <charset val="186"/>
      </rPr>
      <t xml:space="preserve">, </t>
    </r>
    <r>
      <rPr>
        <b/>
        <sz val="12"/>
        <rFont val="Dussmann"/>
        <family val="2"/>
        <charset val="186"/>
      </rPr>
      <t>kanamuna</t>
    </r>
    <r>
      <rPr>
        <sz val="12"/>
        <rFont val="Dussmann"/>
        <family val="2"/>
        <charset val="186"/>
      </rPr>
      <t xml:space="preserve">, toiduõli, </t>
    </r>
    <r>
      <rPr>
        <b/>
        <sz val="12"/>
        <rFont val="Dussmann"/>
        <family val="2"/>
        <charset val="186"/>
      </rPr>
      <t>piim,</t>
    </r>
    <r>
      <rPr>
        <sz val="12"/>
        <rFont val="Dussmann"/>
        <family val="2"/>
        <charset val="186"/>
      </rPr>
      <t xml:space="preserve"> suhkur, söögisool, vanillisuhkur, </t>
    </r>
    <r>
      <rPr>
        <b/>
        <sz val="12"/>
        <rFont val="Dussmann"/>
        <family val="2"/>
        <charset val="186"/>
      </rPr>
      <t>pähklid</t>
    </r>
    <r>
      <rPr>
        <sz val="12"/>
        <rFont val="Dussmann"/>
        <family val="2"/>
        <charset val="186"/>
      </rPr>
      <t>, kakaopulber</t>
    </r>
  </si>
  <si>
    <t>Jogurti-kamadessert marjadega (G, L)</t>
  </si>
  <si>
    <r>
      <t xml:space="preserve">Maitsestamata </t>
    </r>
    <r>
      <rPr>
        <b/>
        <sz val="12"/>
        <color rgb="FF000000"/>
        <rFont val="Dussmann"/>
        <family val="2"/>
        <charset val="186"/>
      </rPr>
      <t>jogurt</t>
    </r>
    <r>
      <rPr>
        <sz val="12"/>
        <color rgb="FF000000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>vahukoor</t>
    </r>
    <r>
      <rPr>
        <sz val="12"/>
        <color indexed="8"/>
        <rFont val="Dussmann"/>
        <family val="2"/>
        <charset val="186"/>
      </rPr>
      <t xml:space="preserve">, suhkur, </t>
    </r>
    <r>
      <rPr>
        <b/>
        <sz val="12"/>
        <color rgb="FF000000"/>
        <rFont val="Dussmann"/>
        <family val="2"/>
        <charset val="186"/>
      </rPr>
      <t>kamajahu</t>
    </r>
    <r>
      <rPr>
        <sz val="12"/>
        <color indexed="8"/>
        <rFont val="Dussmann"/>
        <family val="2"/>
        <charset val="186"/>
      </rPr>
      <t xml:space="preserve"> </t>
    </r>
    <r>
      <rPr>
        <i/>
        <sz val="10"/>
        <color rgb="FF000000"/>
        <rFont val="Dussmann"/>
        <family val="2"/>
        <charset val="186"/>
      </rPr>
      <t>(</t>
    </r>
    <r>
      <rPr>
        <b/>
        <i/>
        <sz val="10"/>
        <color rgb="FF000000"/>
        <rFont val="Dussmann"/>
        <family val="2"/>
        <charset val="186"/>
      </rPr>
      <t>nisu</t>
    </r>
    <r>
      <rPr>
        <i/>
        <sz val="10"/>
        <color rgb="FF000000"/>
        <rFont val="Dussmann"/>
        <family val="2"/>
        <charset val="186"/>
      </rPr>
      <t xml:space="preserve">, </t>
    </r>
    <r>
      <rPr>
        <b/>
        <i/>
        <sz val="10"/>
        <color rgb="FF000000"/>
        <rFont val="Dussmann"/>
        <family val="2"/>
        <charset val="186"/>
      </rPr>
      <t>rukis</t>
    </r>
    <r>
      <rPr>
        <i/>
        <sz val="10"/>
        <color rgb="FF000000"/>
        <rFont val="Dussmann"/>
        <family val="2"/>
        <charset val="186"/>
      </rPr>
      <t xml:space="preserve">, </t>
    </r>
    <r>
      <rPr>
        <b/>
        <i/>
        <sz val="10"/>
        <color rgb="FF000000"/>
        <rFont val="Dussmann"/>
        <family val="2"/>
        <charset val="186"/>
      </rPr>
      <t>oder</t>
    </r>
    <r>
      <rPr>
        <i/>
        <sz val="10"/>
        <color rgb="FF000000"/>
        <rFont val="Dussmann"/>
        <family val="2"/>
        <charset val="186"/>
      </rPr>
      <t>, hernes),</t>
    </r>
    <r>
      <rPr>
        <sz val="12"/>
        <color indexed="8"/>
        <rFont val="Dussmann"/>
        <family val="2"/>
        <charset val="186"/>
      </rPr>
      <t xml:space="preserve"> vaarikas,maasikas, suhkruta, vesi, suhkur</t>
    </r>
  </si>
  <si>
    <t>Õun(mahe)</t>
  </si>
  <si>
    <t>Segahakklihast kotlett (G, L, M, PT)</t>
  </si>
  <si>
    <r>
      <rPr>
        <sz val="12"/>
        <color rgb="FF000000"/>
        <rFont val="Dussmann"/>
      </rPr>
      <t xml:space="preserve">Sea-veise segahakkliha, </t>
    </r>
    <r>
      <rPr>
        <b/>
        <sz val="12"/>
        <color rgb="FF000000"/>
        <rFont val="Dussmann"/>
      </rPr>
      <t>riivsai</t>
    </r>
    <r>
      <rPr>
        <sz val="12"/>
        <color rgb="FF000000"/>
        <rFont val="Dussmann"/>
      </rPr>
      <t xml:space="preserve">, </t>
    </r>
    <r>
      <rPr>
        <b/>
        <sz val="12"/>
        <color rgb="FF000000"/>
        <rFont val="Dussmann"/>
      </rPr>
      <t>kanamuna</t>
    </r>
    <r>
      <rPr>
        <sz val="12"/>
        <color rgb="FF000000"/>
        <rFont val="Dussmann"/>
      </rPr>
      <t xml:space="preserve">, </t>
    </r>
    <r>
      <rPr>
        <b/>
        <sz val="12"/>
        <color rgb="FF000000"/>
        <rFont val="Dussmann"/>
      </rPr>
      <t>piim</t>
    </r>
    <r>
      <rPr>
        <sz val="12"/>
        <color rgb="FF000000"/>
        <rFont val="Dussmann"/>
      </rPr>
      <t>, söögisool, must pipar, vesi, mugulsibul</t>
    </r>
  </si>
  <si>
    <t>Porgandi-suvikõrvitsa kotlett (G, PT) (mahe)</t>
  </si>
  <si>
    <r>
      <t xml:space="preserve">Porgand, suvikõrvits, pastinaak, mugulsibul, </t>
    </r>
    <r>
      <rPr>
        <b/>
        <sz val="12"/>
        <color rgb="FF000000"/>
        <rFont val="Dussmann"/>
        <family val="2"/>
        <charset val="186"/>
      </rPr>
      <t>kanamuna</t>
    </r>
    <r>
      <rPr>
        <sz val="12"/>
        <color indexed="8"/>
        <rFont val="Dussmann"/>
        <family val="2"/>
        <charset val="186"/>
      </rPr>
      <t xml:space="preserve">, söögisool, must pipar, toiduõli, </t>
    </r>
    <r>
      <rPr>
        <b/>
        <sz val="12"/>
        <color rgb="FF000000"/>
        <rFont val="Dussmann"/>
        <family val="2"/>
        <charset val="186"/>
      </rPr>
      <t>riivsai</t>
    </r>
    <r>
      <rPr>
        <sz val="12"/>
        <color indexed="8"/>
        <rFont val="Dussmann"/>
        <family val="2"/>
        <charset val="186"/>
      </rPr>
      <t>, tüümian, kuivatatud, pune, kuivatatud, petersell, kuivatatud, basiilik</t>
    </r>
  </si>
  <si>
    <r>
      <t xml:space="preserve">Kartul, </t>
    </r>
    <r>
      <rPr>
        <b/>
        <sz val="12"/>
        <color rgb="FF000000"/>
        <rFont val="Dussmann"/>
        <family val="2"/>
        <charset val="186"/>
      </rPr>
      <t>või,</t>
    </r>
    <r>
      <rPr>
        <sz val="12"/>
        <color indexed="8"/>
        <rFont val="Dussmann"/>
        <family val="2"/>
        <charset val="186"/>
      </rPr>
      <t xml:space="preserve"> </t>
    </r>
    <r>
      <rPr>
        <b/>
        <sz val="12"/>
        <color rgb="FF000000"/>
        <rFont val="Dussmann"/>
        <family val="2"/>
        <charset val="186"/>
      </rPr>
      <t>piim</t>
    </r>
    <r>
      <rPr>
        <sz val="12"/>
        <color indexed="8"/>
        <rFont val="Dussmann"/>
        <family val="2"/>
        <charset val="186"/>
      </rPr>
      <t>, söögisool, vesi</t>
    </r>
  </si>
  <si>
    <t>Peet, aurutatud</t>
  </si>
  <si>
    <t>Peet, söögisool</t>
  </si>
  <si>
    <r>
      <t xml:space="preserve">Toiduõli, </t>
    </r>
    <r>
      <rPr>
        <b/>
        <sz val="12"/>
        <color rgb="FF000000"/>
        <rFont val="Dussmann"/>
        <family val="2"/>
        <charset val="186"/>
      </rPr>
      <t>nisujahu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>piim</t>
    </r>
    <r>
      <rPr>
        <sz val="12"/>
        <color rgb="FF000000"/>
        <rFont val="Dussmann"/>
        <family val="2"/>
        <charset val="186"/>
      </rPr>
      <t xml:space="preserve">, </t>
    </r>
    <r>
      <rPr>
        <sz val="12"/>
        <color indexed="8"/>
        <rFont val="Dussmann"/>
        <family val="2"/>
        <charset val="186"/>
      </rPr>
      <t xml:space="preserve">söögisool, </t>
    </r>
    <r>
      <rPr>
        <b/>
        <sz val="12"/>
        <color rgb="FF000000"/>
        <rFont val="Dussmann"/>
        <family val="2"/>
        <charset val="186"/>
      </rPr>
      <t>toidukoor</t>
    </r>
  </si>
  <si>
    <t>Kapsa-maisi-paprikasalat (mahe kapsas)</t>
  </si>
  <si>
    <t>Peakapsas, mais, paprika, toiduõli, söögisool, suhkur, õunaäädikas</t>
  </si>
  <si>
    <t>Porgand, roheline hernes, valge redis</t>
  </si>
  <si>
    <t>Apelsin</t>
  </si>
  <si>
    <t>Selge lõhesupp</t>
  </si>
  <si>
    <t>Lõhe, kartul, porgand, mugulsibul, till, vesi, söögisool, must pipar, loorber, toiduõli</t>
  </si>
  <si>
    <t>Kikerhernesupp kümne köögiviljaga (mahe)</t>
  </si>
  <si>
    <t>Kikerherned, kartul, porgand, valge peakapsas, brokoli, till, vesi, toiduõli, kõrvits pastinaak, lillkapsas, mugulsibul, küüslauk, söögisool, must pipar</t>
  </si>
  <si>
    <t>Karamellikissell moosiga (L)</t>
  </si>
  <si>
    <r>
      <rPr>
        <sz val="12"/>
        <color rgb="FF000000"/>
        <rFont val="Dussmann"/>
        <family val="2"/>
        <charset val="186"/>
      </rPr>
      <t xml:space="preserve">Maitsestamata </t>
    </r>
    <r>
      <rPr>
        <b/>
        <sz val="12"/>
        <color rgb="FF000000"/>
        <rFont val="Dussmann"/>
        <family val="2"/>
        <charset val="186"/>
      </rPr>
      <t>jogurt,</t>
    </r>
    <r>
      <rPr>
        <sz val="12"/>
        <color indexed="8"/>
        <rFont val="Dussmann"/>
        <family val="2"/>
        <charset val="186"/>
      </rPr>
      <t xml:space="preserve"> kakaopulber, suhkur, marjad</t>
    </r>
  </si>
  <si>
    <t>Riisipuding (L, VS)</t>
  </si>
  <si>
    <r>
      <t xml:space="preserve">Pudruriis, </t>
    </r>
    <r>
      <rPr>
        <b/>
        <sz val="12"/>
        <color rgb="FF000000"/>
        <rFont val="Dussmann"/>
        <charset val="186"/>
      </rPr>
      <t>piim</t>
    </r>
    <r>
      <rPr>
        <sz val="12"/>
        <color rgb="FF000000"/>
        <rFont val="Dussmann"/>
      </rPr>
      <t>, vesi, suhkur, vanillisuhkur, söögisool</t>
    </r>
  </si>
  <si>
    <t>Piimatooted (piim, keefir) (L) (PRIA)</t>
  </si>
  <si>
    <t>Lõunasöök- JÕULUD</t>
  </si>
  <si>
    <t>Ahjuliha (PT)</t>
  </si>
  <si>
    <t>Sealiha, toiduõli, vesi, mugulsibul, söögisool, must pipar</t>
  </si>
  <si>
    <r>
      <rPr>
        <b/>
        <sz val="12"/>
        <rFont val="Dussmann"/>
        <charset val="186"/>
      </rPr>
      <t>Nisujahu</t>
    </r>
    <r>
      <rPr>
        <sz val="12"/>
        <rFont val="Dussmann"/>
        <charset val="186"/>
      </rPr>
      <t xml:space="preserve">, toiduõli, </t>
    </r>
    <r>
      <rPr>
        <b/>
        <sz val="12"/>
        <rFont val="Dussmann"/>
        <charset val="186"/>
      </rPr>
      <t>piim</t>
    </r>
    <r>
      <rPr>
        <sz val="12"/>
        <rFont val="Dussmann"/>
        <charset val="186"/>
      </rPr>
      <t xml:space="preserve"> , söögisool, </t>
    </r>
    <r>
      <rPr>
        <b/>
        <sz val="12"/>
        <rFont val="Dussmann"/>
        <charset val="186"/>
      </rPr>
      <t>toidukoor</t>
    </r>
    <r>
      <rPr>
        <sz val="12"/>
        <rFont val="Dussmann"/>
        <charset val="186"/>
      </rPr>
      <t xml:space="preserve"> </t>
    </r>
  </si>
  <si>
    <t>Hapukapsas</t>
  </si>
  <si>
    <t>Hapukapsas (valge peakapsas, porgand, söögisool), mugulsibul, suhkur, söögisool, toiduõli</t>
  </si>
  <si>
    <t>Marineeritud kõrvits</t>
  </si>
  <si>
    <t>Keedupeet</t>
  </si>
  <si>
    <r>
      <t>Kõrvitsaseemned, päevalilleseemned,</t>
    </r>
    <r>
      <rPr>
        <b/>
        <sz val="12"/>
        <rFont val="Dussmann"/>
        <charset val="186"/>
      </rPr>
      <t xml:space="preserve"> seesamiseemned</t>
    </r>
  </si>
  <si>
    <r>
      <t xml:space="preserve">Õunamahl 100% naturaalne, õunaäädikas, </t>
    </r>
    <r>
      <rPr>
        <b/>
        <sz val="12"/>
        <color rgb="FF000000"/>
        <rFont val="Dussmann"/>
        <charset val="186"/>
      </rPr>
      <t>sinepipulber</t>
    </r>
    <r>
      <rPr>
        <sz val="12"/>
        <color indexed="8"/>
        <rFont val="Dussmann"/>
        <charset val="186"/>
      </rPr>
      <t>, söögisool, petersell, värske, toiduõli</t>
    </r>
  </si>
  <si>
    <r>
      <t>Maitsestamata</t>
    </r>
    <r>
      <rPr>
        <b/>
        <sz val="12"/>
        <rFont val="Dussmann"/>
        <charset val="186"/>
      </rPr>
      <t xml:space="preserve"> jogurt</t>
    </r>
    <r>
      <rPr>
        <sz val="12"/>
        <rFont val="Dussmann"/>
        <charset val="186"/>
      </rPr>
      <t>, naturaalne marjapüree (maasikas, vaarikas, mustad sõstrad, punased sõstrad, mustikas), suhkur</t>
    </r>
  </si>
  <si>
    <t>Piparkook 2tk (G, L, M)</t>
  </si>
  <si>
    <r>
      <rPr>
        <b/>
        <sz val="12"/>
        <rFont val="Dussmann"/>
        <charset val="186"/>
      </rPr>
      <t>Nisujahu</t>
    </r>
    <r>
      <rPr>
        <sz val="12"/>
        <rFont val="Dussmann"/>
        <charset val="186"/>
      </rPr>
      <t xml:space="preserve">, söögisooda, ingver, </t>
    </r>
    <r>
      <rPr>
        <b/>
        <sz val="12"/>
        <rFont val="Dussmann"/>
        <charset val="186"/>
      </rPr>
      <t>või</t>
    </r>
    <r>
      <rPr>
        <sz val="12"/>
        <rFont val="Dussmann"/>
        <charset val="186"/>
      </rPr>
      <t xml:space="preserve">, </t>
    </r>
    <r>
      <rPr>
        <b/>
        <sz val="12"/>
        <rFont val="Dussmann"/>
        <charset val="186"/>
      </rPr>
      <t>kanamuna</t>
    </r>
    <r>
      <rPr>
        <sz val="12"/>
        <rFont val="Dussmann"/>
        <charset val="186"/>
      </rPr>
      <t>, suhkrusiirup, suhkur, kaneel, nelk, kardemon</t>
    </r>
  </si>
  <si>
    <t>Glögi</t>
  </si>
  <si>
    <t>Õunamahl, mustsõstramahl, vesi, kaneel, nelk, ingverijuur, suhkur, apelsinikoor, apelsin</t>
  </si>
  <si>
    <t>Mandariin</t>
  </si>
  <si>
    <t>Põhitoitainetestsaadava energia osakaal koguenergiast (%E)</t>
  </si>
  <si>
    <t>01. nädal</t>
  </si>
  <si>
    <t>04.01-08.01.2027</t>
  </si>
  <si>
    <t>Sinepine sealihakaste (G, L)</t>
  </si>
  <si>
    <r>
      <t xml:space="preserve">Sealiha, mugulsibul, </t>
    </r>
    <r>
      <rPr>
        <b/>
        <sz val="12"/>
        <color rgb="FF000000"/>
        <rFont val="Dussmann"/>
        <family val="2"/>
        <charset val="186"/>
      </rPr>
      <t>hapukoor,</t>
    </r>
    <r>
      <rPr>
        <sz val="12"/>
        <color indexed="8"/>
        <rFont val="Dussmann"/>
        <family val="2"/>
        <charset val="186"/>
      </rPr>
      <t xml:space="preserve"> vesi, toiduõli, </t>
    </r>
    <r>
      <rPr>
        <b/>
        <sz val="12"/>
        <color rgb="FF000000"/>
        <rFont val="Dussmann"/>
        <family val="2"/>
        <charset val="186"/>
      </rPr>
      <t>nisujahu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 xml:space="preserve">sinepipulber, </t>
    </r>
    <r>
      <rPr>
        <sz val="12"/>
        <color rgb="FF000000"/>
        <rFont val="Dussmann"/>
        <family val="2"/>
        <charset val="186"/>
      </rPr>
      <t>p</t>
    </r>
    <r>
      <rPr>
        <sz val="12"/>
        <color indexed="8"/>
        <rFont val="Dussmann"/>
        <family val="2"/>
        <charset val="186"/>
      </rPr>
      <t>etersell, must pipar</t>
    </r>
  </si>
  <si>
    <t>Rooskapsas sinepikastmes (G, L) (mahe)</t>
  </si>
  <si>
    <r>
      <t xml:space="preserve">Rooskapsas, või, </t>
    </r>
    <r>
      <rPr>
        <b/>
        <sz val="12"/>
        <color rgb="FF000000"/>
        <rFont val="Dussmann"/>
        <family val="2"/>
        <charset val="186"/>
      </rPr>
      <t xml:space="preserve">sinep, </t>
    </r>
    <r>
      <rPr>
        <sz val="12"/>
        <color indexed="8"/>
        <rFont val="Dussmann"/>
        <family val="2"/>
        <charset val="186"/>
      </rPr>
      <t xml:space="preserve">must pipar,söögisool, </t>
    </r>
    <r>
      <rPr>
        <b/>
        <sz val="12"/>
        <color rgb="FF000000"/>
        <rFont val="Dussmann"/>
        <family val="2"/>
        <charset val="186"/>
      </rPr>
      <t>toidukoor</t>
    </r>
  </si>
  <si>
    <t>Hiina kapsa salat roheliste hernestega</t>
  </si>
  <si>
    <t>Hiina kapsas, roheline hernes</t>
  </si>
  <si>
    <t>Porgand, šampinjonid küüslauguga, valge redis</t>
  </si>
  <si>
    <r>
      <t>Porgand, šampinjonid küüslauguga (</t>
    </r>
    <r>
      <rPr>
        <i/>
        <sz val="12"/>
        <rFont val="Dussmann"/>
        <family val="2"/>
        <charset val="186"/>
      </rPr>
      <t>šampinjon, küüslauk, petersell, toiduõli, söögisool, must pipar),</t>
    </r>
    <r>
      <rPr>
        <sz val="12"/>
        <rFont val="Dussmann"/>
        <family val="2"/>
        <charset val="186"/>
      </rPr>
      <t xml:space="preserve"> valge redis</t>
    </r>
  </si>
  <si>
    <t>Ühepajatoit kanalihaga</t>
  </si>
  <si>
    <t xml:space="preserve">Kanaliha, porgand, kaalikas, valge peakapsas, mugulsibul, söögisool, must pipar, petersell, toiduõli, vesi </t>
  </si>
  <si>
    <t xml:space="preserve">Ühepajatoit roheliste hernestega </t>
  </si>
  <si>
    <t xml:space="preserve">Rohelised herned, porgand, kaalikas, valge peakapsas, mugulsibul, söögisool, must pipar, petersell, toiduõli, vesi </t>
  </si>
  <si>
    <t>Tatar, vesi, söögisool, toiduõli</t>
  </si>
  <si>
    <t>Valge redisesalat värske kurgiga</t>
  </si>
  <si>
    <t>Valge redis, värske kurk</t>
  </si>
  <si>
    <t>Peet, hernes, kaalikas</t>
  </si>
  <si>
    <t>Keedetud peet, hernes, kaalikas</t>
  </si>
  <si>
    <r>
      <t xml:space="preserve">Õunamahl 100% naturaalne, õunaäädikas, </t>
    </r>
    <r>
      <rPr>
        <b/>
        <sz val="12"/>
        <rFont val="Dussmann"/>
        <charset val="186"/>
      </rPr>
      <t>sinepipulber</t>
    </r>
    <r>
      <rPr>
        <sz val="12"/>
        <rFont val="Dussmann"/>
        <family val="2"/>
        <charset val="186"/>
      </rPr>
      <t>, söögisool, petersell, värske, toiduõli</t>
    </r>
  </si>
  <si>
    <t>Hakklihasupp</t>
  </si>
  <si>
    <t>Sea-veise segahakkliha, kartul, porgand, mugulsibul, vesi, loorber, petersell, söögisool, must pipar</t>
  </si>
  <si>
    <t>Tomatine kikerhernesupp</t>
  </si>
  <si>
    <t>Kikerherned, kartul, porgand, mugulsibul, tomatipasta, küüslauk, vesi, pune, petersell, söögisool, must pipar</t>
  </si>
  <si>
    <t>Hapukoor R 20%</t>
  </si>
  <si>
    <t>Mustsõstramannavaht piimaga (G, L, VS)</t>
  </si>
  <si>
    <r>
      <rPr>
        <b/>
        <sz val="12"/>
        <color rgb="FF000000"/>
        <rFont val="Dussmann"/>
        <charset val="186"/>
      </rPr>
      <t>Nisu</t>
    </r>
    <r>
      <rPr>
        <sz val="12"/>
        <color indexed="8"/>
        <rFont val="Dussmann"/>
        <family val="2"/>
        <charset val="186"/>
      </rPr>
      <t xml:space="preserve">manna, </t>
    </r>
    <r>
      <rPr>
        <b/>
        <sz val="12"/>
        <color rgb="FF000000"/>
        <rFont val="Dussmann"/>
        <family val="2"/>
        <charset val="186"/>
      </rPr>
      <t>piim</t>
    </r>
    <r>
      <rPr>
        <sz val="12"/>
        <color indexed="8"/>
        <rFont val="Dussmann"/>
        <family val="2"/>
        <charset val="186"/>
      </rPr>
      <t>, vesi, mustsõstar, suhkur</t>
    </r>
  </si>
  <si>
    <t>Vanilje panna cotta mustikakastmega (L, VS)</t>
  </si>
  <si>
    <r>
      <t xml:space="preserve">Maitsestamata </t>
    </r>
    <r>
      <rPr>
        <b/>
        <sz val="12"/>
        <color rgb="FF000000"/>
        <rFont val="Dussmann"/>
        <family val="2"/>
        <charset val="186"/>
      </rPr>
      <t>jogurt</t>
    </r>
    <r>
      <rPr>
        <sz val="12"/>
        <color rgb="FF000000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>piim</t>
    </r>
    <r>
      <rPr>
        <sz val="12"/>
        <color indexed="8"/>
        <rFont val="Dussmann"/>
        <family val="2"/>
        <charset val="186"/>
      </rPr>
      <t xml:space="preserve">, vesi, </t>
    </r>
    <r>
      <rPr>
        <b/>
        <sz val="12"/>
        <color rgb="FF000000"/>
        <rFont val="Dussmann"/>
        <family val="2"/>
        <charset val="186"/>
      </rPr>
      <t>vahukoor</t>
    </r>
    <r>
      <rPr>
        <sz val="12"/>
        <color indexed="8"/>
        <rFont val="Dussmann"/>
        <family val="2"/>
        <charset val="186"/>
      </rPr>
      <t>, mustikad, želatiin, sukur, vanillisuhkur</t>
    </r>
  </si>
  <si>
    <t>Ahjukala juustukattega (G, L, PT)</t>
  </si>
  <si>
    <r>
      <t xml:space="preserve">Valge </t>
    </r>
    <r>
      <rPr>
        <b/>
        <sz val="12"/>
        <color rgb="FF000000"/>
        <rFont val="Dussmann"/>
        <charset val="186"/>
      </rPr>
      <t>kala</t>
    </r>
    <r>
      <rPr>
        <sz val="12"/>
        <color indexed="8"/>
        <rFont val="Dussmann"/>
        <family val="2"/>
        <charset val="186"/>
      </rPr>
      <t>, toiduõli, sidrun, till, j</t>
    </r>
    <r>
      <rPr>
        <b/>
        <sz val="12"/>
        <color rgb="FF000000"/>
        <rFont val="Dussmann"/>
        <charset val="186"/>
      </rPr>
      <t>uust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charset val="186"/>
      </rPr>
      <t>hapukoor</t>
    </r>
    <r>
      <rPr>
        <sz val="12"/>
        <color indexed="8"/>
        <rFont val="Dussmann"/>
        <family val="2"/>
        <charset val="186"/>
      </rPr>
      <t>,porrulauk, söögisool, must pipar</t>
    </r>
  </si>
  <si>
    <t>Köögivilja-läätse pikkpoiss (G, L, M)</t>
  </si>
  <si>
    <r>
      <t xml:space="preserve">Suvikõrvits, pastinaak, läätsed, kanamuna, küüslauk, söögisool, </t>
    </r>
    <r>
      <rPr>
        <b/>
        <sz val="12"/>
        <color rgb="FF000000"/>
        <rFont val="Dussmann"/>
        <charset val="186"/>
      </rPr>
      <t>riivsai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charset val="186"/>
      </rPr>
      <t>juust</t>
    </r>
    <r>
      <rPr>
        <sz val="12"/>
        <color indexed="8"/>
        <rFont val="Dussmann"/>
        <family val="2"/>
        <charset val="186"/>
      </rPr>
      <t>,mugulsibul, toiduõli, must pipar, söögisool, Vahemere ürdisegu (pune, basiilik, tüümian, rosmariin, majoraan)</t>
    </r>
  </si>
  <si>
    <t>Tartarkaste (L)</t>
  </si>
  <si>
    <r>
      <rPr>
        <b/>
        <sz val="12"/>
        <color rgb="FF000000"/>
        <rFont val="Dussmann"/>
        <family val="2"/>
        <charset val="186"/>
      </rPr>
      <t>Hapukoor</t>
    </r>
    <r>
      <rPr>
        <sz val="12"/>
        <color indexed="8"/>
        <rFont val="Dussmann"/>
        <family val="2"/>
        <charset val="186"/>
      </rPr>
      <t xml:space="preserve">, </t>
    </r>
    <r>
      <rPr>
        <b/>
        <sz val="12"/>
        <color rgb="FF000000"/>
        <rFont val="Dussmann"/>
        <family val="2"/>
        <charset val="186"/>
      </rPr>
      <t>majonees</t>
    </r>
    <r>
      <rPr>
        <sz val="12"/>
        <color rgb="FF000000"/>
        <rFont val="Dussmann"/>
        <family val="2"/>
        <charset val="186"/>
      </rPr>
      <t>, marineeritud kurk, sidrunimahl, till, petersell, söögisool, must pipar, suhkur</t>
    </r>
  </si>
  <si>
    <t>Nuikapsas, kikerherned, porrulauk</t>
  </si>
  <si>
    <t>Pilaff kanalihaga</t>
  </si>
  <si>
    <t>Riis, vesi, söögisool, kanaliha, porgand, mugulsibul, toiduõli, vesi, küüslauk, söögisool, must pipar, jahvatatud paprika, petersell</t>
  </si>
  <si>
    <t>Pilaff porgandi ja punaste ubadega (mahe)</t>
  </si>
  <si>
    <t>Riis, mugulsibul, küüslauk, toiduõli, porgand, vesi, punased oad, must pipar, jahvatatud paprika, söögisool</t>
  </si>
  <si>
    <t>Peedi-hapukurgisalat</t>
  </si>
  <si>
    <t>Hiina kapsas, marineeritud punane sibul, mais</t>
  </si>
  <si>
    <r>
      <t>Hiina kapsas, marineeritud punane sibul</t>
    </r>
    <r>
      <rPr>
        <i/>
        <sz val="12"/>
        <rFont val="Dussmann"/>
        <family val="2"/>
        <charset val="186"/>
      </rPr>
      <t xml:space="preserve"> (punane sibul, õunaäädikas, sidrunimahl, must pipar,söögisool, vesi, suhkur)</t>
    </r>
  </si>
  <si>
    <r>
      <t>Maitsestamata</t>
    </r>
    <r>
      <rPr>
        <b/>
        <sz val="12"/>
        <rFont val="Dussmann"/>
        <family val="2"/>
        <charset val="186"/>
      </rPr>
      <t xml:space="preserve"> jogurt</t>
    </r>
    <r>
      <rPr>
        <sz val="12"/>
        <rFont val="Dussmann"/>
        <family val="2"/>
        <charset val="186"/>
      </rPr>
      <t>,</t>
    </r>
    <r>
      <rPr>
        <b/>
        <sz val="12"/>
        <rFont val="Dussmann"/>
        <family val="2"/>
        <charset val="186"/>
      </rPr>
      <t xml:space="preserve"> </t>
    </r>
    <r>
      <rPr>
        <sz val="12"/>
        <rFont val="Dussmann"/>
        <family val="2"/>
        <charset val="186"/>
      </rPr>
      <t>söögisool, suhkur, küüslauk</t>
    </r>
  </si>
  <si>
    <t>Siga</t>
  </si>
  <si>
    <t>Oranž</t>
  </si>
  <si>
    <t>Veis</t>
  </si>
  <si>
    <t>Punane</t>
  </si>
  <si>
    <t>Kana</t>
  </si>
  <si>
    <t>Helekollane</t>
  </si>
  <si>
    <t>H</t>
  </si>
  <si>
    <t>hele, selge toit</t>
  </si>
  <si>
    <t>Kalkun</t>
  </si>
  <si>
    <t>Kollane</t>
  </si>
  <si>
    <t>P</t>
  </si>
  <si>
    <t>punane</t>
  </si>
  <si>
    <t>Kala</t>
  </si>
  <si>
    <t>Helesinine</t>
  </si>
  <si>
    <t>K</t>
  </si>
  <si>
    <t>koorene</t>
  </si>
  <si>
    <t>lammas</t>
  </si>
  <si>
    <t>Lilla</t>
  </si>
  <si>
    <t>segaliha</t>
  </si>
  <si>
    <t>Hall</t>
  </si>
  <si>
    <t>Põhitoit/magustoit</t>
  </si>
  <si>
    <t>Põhiline valguallikas</t>
  </si>
  <si>
    <t>Värv</t>
  </si>
  <si>
    <t>Taimne valguallikas</t>
  </si>
  <si>
    <t>Soojad lisandid/ magustoit</t>
  </si>
  <si>
    <t>Salatid</t>
  </si>
  <si>
    <t>Juur- ja puuvilja amps</t>
  </si>
  <si>
    <t>E</t>
  </si>
  <si>
    <t>kana</t>
  </si>
  <si>
    <t>kikerhernes</t>
  </si>
  <si>
    <t>T</t>
  </si>
  <si>
    <t>siga</t>
  </si>
  <si>
    <t>hernes</t>
  </si>
  <si>
    <t>kala</t>
  </si>
  <si>
    <t>juurvili</t>
  </si>
  <si>
    <t>N</t>
  </si>
  <si>
    <t>sega</t>
  </si>
  <si>
    <t>seened</t>
  </si>
  <si>
    <t>R</t>
  </si>
  <si>
    <t>veis</t>
  </si>
  <si>
    <t>hakksoja</t>
  </si>
  <si>
    <t>köögivili</t>
  </si>
  <si>
    <t>tofu</t>
  </si>
  <si>
    <t>Nädal 14</t>
  </si>
  <si>
    <t>kinoa</t>
  </si>
  <si>
    <t>Nädal 15</t>
  </si>
  <si>
    <t>Soojad lisandid</t>
  </si>
  <si>
    <t>uba</t>
  </si>
  <si>
    <t>läätsed</t>
  </si>
  <si>
    <t>kanamuna</t>
  </si>
  <si>
    <t>kikerherned</t>
  </si>
  <si>
    <t>seen</t>
  </si>
  <si>
    <t>lääts</t>
  </si>
  <si>
    <t xml:space="preserve">segaliha </t>
  </si>
  <si>
    <t>porgand</t>
  </si>
  <si>
    <t>roh.hernes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</si>
</sst>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0.00;[Red]0.00"/>
  </numFmts>
  <fonts count="36">
    <font>
      <sz val="11"/>
      <color theme="1"/>
      <name val="Dussmann"/>
      <family val="2"/>
      <charset val="186"/>
    </font>
    <font>
      <sz val="11"/>
      <color theme="1"/>
      <name val="Aptos Narrow"/>
      <family val="2"/>
      <charset val="186"/>
      <scheme val="minor"/>
    </font>
    <font>
      <sz val="11"/>
      <color theme="1"/>
      <name val="Dussmann"/>
      <family val="2"/>
      <charset val="186"/>
    </font>
    <font>
      <sz val="12"/>
      <name val="Dussmann"/>
      <family val="2"/>
      <charset val="186"/>
    </font>
    <font>
      <sz val="11"/>
      <color theme="1"/>
      <name val="Aptos Narrow"/>
      <family val="2"/>
      <scheme val="minor"/>
    </font>
    <font>
      <sz val="12"/>
      <color theme="1"/>
      <name val="Dussmann"/>
      <family val="2"/>
      <charset val="186"/>
    </font>
    <font>
      <b/>
      <sz val="12"/>
      <color theme="1"/>
      <name val="Dussmann"/>
      <family val="2"/>
      <charset val="186"/>
    </font>
    <font>
      <b/>
      <sz val="12"/>
      <name val="Dussmann"/>
      <family val="2"/>
      <charset val="186"/>
    </font>
    <font>
      <sz val="12"/>
      <color indexed="8"/>
      <name val="Dussmann"/>
      <family val="2"/>
      <charset val="186"/>
    </font>
    <font>
      <b/>
      <sz val="12"/>
      <color indexed="8"/>
      <name val="Dussmann"/>
      <family val="2"/>
      <charset val="186"/>
    </font>
    <font>
      <sz val="12"/>
      <color rgb="FF000000"/>
      <name val="Dussmann"/>
      <family val="2"/>
      <charset val="186"/>
    </font>
    <font>
      <sz val="14"/>
      <color indexed="8"/>
      <name val="Dussmann"/>
      <family val="2"/>
      <charset val="186"/>
    </font>
    <font>
      <sz val="12"/>
      <color rgb="FFFF0000"/>
      <name val="Dussmann"/>
      <family val="2"/>
      <charset val="186"/>
    </font>
    <font>
      <sz val="14"/>
      <color theme="1"/>
      <name val="Dussmann"/>
      <family val="2"/>
      <charset val="186"/>
    </font>
    <font>
      <sz val="14"/>
      <name val="Dussmann"/>
      <family val="2"/>
      <charset val="186"/>
    </font>
    <font>
      <b/>
      <sz val="14"/>
      <color indexed="8"/>
      <name val="Dussmann"/>
      <family val="2"/>
      <charset val="186"/>
    </font>
    <font>
      <sz val="14"/>
      <color rgb="FF000000"/>
      <name val="Dussmann"/>
      <family val="2"/>
      <charset val="186"/>
    </font>
    <font>
      <b/>
      <sz val="24"/>
      <color indexed="8"/>
      <name val="Dussmann"/>
      <family val="2"/>
      <charset val="186"/>
    </font>
    <font>
      <b/>
      <sz val="24"/>
      <name val="Dussmann"/>
      <family val="2"/>
      <charset val="186"/>
    </font>
    <font>
      <b/>
      <sz val="12"/>
      <color rgb="FF000000"/>
      <name val="Dussmann"/>
      <family val="2"/>
      <charset val="186"/>
    </font>
    <font>
      <i/>
      <sz val="10"/>
      <name val="Dussmann"/>
      <family val="2"/>
      <charset val="186"/>
    </font>
    <font>
      <b/>
      <i/>
      <sz val="10"/>
      <name val="Dussmann"/>
      <family val="2"/>
      <charset val="186"/>
    </font>
    <font>
      <i/>
      <sz val="12"/>
      <color rgb="FF000000"/>
      <name val="Dussmann"/>
      <family val="2"/>
      <charset val="186"/>
    </font>
    <font>
      <b/>
      <i/>
      <sz val="10"/>
      <color rgb="FF000000"/>
      <name val="Dussmann"/>
      <family val="2"/>
      <charset val="186"/>
    </font>
    <font>
      <i/>
      <sz val="10"/>
      <color rgb="FF000000"/>
      <name val="Dussmann"/>
      <family val="2"/>
      <charset val="186"/>
    </font>
    <font>
      <i/>
      <sz val="12"/>
      <name val="Dussmann"/>
      <family val="2"/>
      <charset val="186"/>
    </font>
    <font>
      <sz val="11"/>
      <color theme="1"/>
      <name val="Aptos Narrow"/>
      <family val="2"/>
      <charset val="186"/>
      <scheme val="minor"/>
    </font>
    <font>
      <b/>
      <sz val="12"/>
      <name val="Dussmann"/>
      <charset val="186"/>
    </font>
    <font>
      <sz val="12"/>
      <name val="Dussmann"/>
      <charset val="186"/>
    </font>
    <font>
      <b/>
      <sz val="12"/>
      <color rgb="FF000000"/>
      <name val="Dussmann"/>
      <charset val="186"/>
    </font>
    <font>
      <sz val="12"/>
      <color indexed="8"/>
      <name val="Dussmann"/>
      <charset val="186"/>
    </font>
    <font>
      <sz val="12"/>
      <color rgb="FF000000"/>
      <name val="Dussmann"/>
      <charset val="186"/>
    </font>
    <font>
      <sz val="14"/>
      <color indexed="8"/>
      <name val="Dussmann"/>
      <charset val="186"/>
    </font>
    <font>
      <sz val="14"/>
      <name val="Dussmann"/>
      <charset val="186"/>
    </font>
    <font>
      <sz val="12"/>
      <color rgb="FF000000"/>
      <name val="Dussmann"/>
    </font>
    <font>
      <b/>
      <sz val="12"/>
      <color rgb="FF000000"/>
      <name val="Dussmann"/>
    </font>
  </fonts>
  <fills count="1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AF6E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0DFB4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9A9A9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0" tint="-0.3499862666707357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0" fontId="4" fillId="0" borderId="0"/>
    <xf numFmtId="0" fontId="26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</cellStyleXfs>
  <cellXfs count="466">
    <xf numFmtId="0" fontId="0" fillId="0" borderId="0" xfId="0"/>
    <xf numFmtId="0" fontId="3" fillId="0" borderId="0" xfId="0" applyFont="1"/>
    <xf numFmtId="0" fontId="3" fillId="0" borderId="5" xfId="0" applyFont="1" applyBorder="1" applyAlignment="1">
      <alignment horizontal="left"/>
    </xf>
    <xf numFmtId="0" fontId="5" fillId="0" borderId="6" xfId="1" applyFont="1" applyBorder="1" applyAlignment="1">
      <alignment horizontal="left"/>
    </xf>
    <xf numFmtId="164" fontId="7" fillId="3" borderId="1" xfId="0" applyNumberFormat="1" applyFont="1" applyFill="1" applyBorder="1" applyAlignment="1">
      <alignment horizontal="right"/>
    </xf>
    <xf numFmtId="2" fontId="7" fillId="4" borderId="0" xfId="0" applyNumberFormat="1" applyFont="1" applyFill="1" applyAlignment="1">
      <alignment horizontal="right" wrapText="1"/>
    </xf>
    <xf numFmtId="2" fontId="7" fillId="4" borderId="6" xfId="0" applyNumberFormat="1" applyFont="1" applyFill="1" applyBorder="1" applyAlignment="1">
      <alignment horizontal="right" wrapText="1"/>
    </xf>
    <xf numFmtId="164" fontId="7" fillId="3" borderId="11" xfId="0" applyNumberFormat="1" applyFont="1" applyFill="1" applyBorder="1" applyAlignment="1">
      <alignment horizontal="right"/>
    </xf>
    <xf numFmtId="164" fontId="7" fillId="3" borderId="12" xfId="0" applyNumberFormat="1" applyFont="1" applyFill="1" applyBorder="1" applyAlignment="1">
      <alignment horizontal="right"/>
    </xf>
    <xf numFmtId="165" fontId="8" fillId="4" borderId="1" xfId="0" applyNumberFormat="1" applyFont="1" applyFill="1" applyBorder="1" applyAlignment="1">
      <alignment horizontal="right" vertical="center" wrapText="1"/>
    </xf>
    <xf numFmtId="0" fontId="7" fillId="4" borderId="8" xfId="0" applyFont="1" applyFill="1" applyBorder="1" applyAlignment="1">
      <alignment horizontal="right" wrapText="1"/>
    </xf>
    <xf numFmtId="49" fontId="8" fillId="4" borderId="1" xfId="0" applyNumberFormat="1" applyFont="1" applyFill="1" applyBorder="1" applyAlignment="1">
      <alignment horizontal="left" vertical="center" wrapText="1"/>
    </xf>
    <xf numFmtId="2" fontId="8" fillId="0" borderId="1" xfId="0" applyNumberFormat="1" applyFont="1" applyBorder="1" applyAlignment="1">
      <alignment horizontal="right" vertical="center" wrapText="1"/>
    </xf>
    <xf numFmtId="0" fontId="12" fillId="0" borderId="0" xfId="0" applyFont="1"/>
    <xf numFmtId="165" fontId="8" fillId="0" borderId="1" xfId="0" applyNumberFormat="1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2" fontId="3" fillId="4" borderId="1" xfId="0" applyNumberFormat="1" applyFont="1" applyFill="1" applyBorder="1" applyAlignment="1">
      <alignment horizontal="right" vertical="center" wrapText="1"/>
    </xf>
    <xf numFmtId="2" fontId="8" fillId="0" borderId="0" xfId="0" applyNumberFormat="1" applyFont="1" applyAlignment="1">
      <alignment wrapText="1"/>
    </xf>
    <xf numFmtId="0" fontId="5" fillId="0" borderId="0" xfId="0" applyFont="1"/>
    <xf numFmtId="0" fontId="3" fillId="4" borderId="0" xfId="0" applyFont="1" applyFill="1"/>
    <xf numFmtId="0" fontId="5" fillId="4" borderId="0" xfId="0" applyFont="1" applyFill="1"/>
    <xf numFmtId="2" fontId="8" fillId="4" borderId="0" xfId="0" applyNumberFormat="1" applyFont="1" applyFill="1" applyAlignment="1">
      <alignment wrapText="1"/>
    </xf>
    <xf numFmtId="0" fontId="3" fillId="0" borderId="0" xfId="0" applyFont="1" applyAlignment="1">
      <alignment vertical="top"/>
    </xf>
    <xf numFmtId="0" fontId="3" fillId="4" borderId="0" xfId="0" applyFont="1" applyFill="1" applyAlignment="1">
      <alignment vertical="top"/>
    </xf>
    <xf numFmtId="0" fontId="12" fillId="0" borderId="0" xfId="0" applyFont="1" applyAlignment="1">
      <alignment vertical="top"/>
    </xf>
    <xf numFmtId="0" fontId="2" fillId="4" borderId="0" xfId="0" applyFont="1" applyFill="1" applyAlignment="1">
      <alignment vertical="top"/>
    </xf>
    <xf numFmtId="0" fontId="17" fillId="0" borderId="3" xfId="0" applyFont="1" applyBorder="1"/>
    <xf numFmtId="2" fontId="8" fillId="4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vertical="center"/>
    </xf>
    <xf numFmtId="165" fontId="9" fillId="4" borderId="1" xfId="0" applyNumberFormat="1" applyFont="1" applyFill="1" applyBorder="1" applyAlignment="1">
      <alignment horizontal="right" vertical="center" wrapText="1"/>
    </xf>
    <xf numFmtId="2" fontId="8" fillId="0" borderId="1" xfId="0" applyNumberFormat="1" applyFont="1" applyBorder="1" applyAlignment="1">
      <alignment wrapText="1"/>
    </xf>
    <xf numFmtId="2" fontId="3" fillId="4" borderId="1" xfId="0" applyNumberFormat="1" applyFont="1" applyFill="1" applyBorder="1" applyAlignment="1">
      <alignment wrapText="1"/>
    </xf>
    <xf numFmtId="2" fontId="3" fillId="4" borderId="1" xfId="0" applyNumberFormat="1" applyFont="1" applyFill="1" applyBorder="1" applyAlignment="1">
      <alignment horizontal="right" wrapText="1"/>
    </xf>
    <xf numFmtId="2" fontId="7" fillId="4" borderId="1" xfId="0" applyNumberFormat="1" applyFont="1" applyFill="1" applyBorder="1" applyAlignment="1">
      <alignment wrapText="1"/>
    </xf>
    <xf numFmtId="49" fontId="8" fillId="0" borderId="1" xfId="0" applyNumberFormat="1" applyFont="1" applyBorder="1" applyAlignment="1">
      <alignment horizontal="left" wrapText="1"/>
    </xf>
    <xf numFmtId="49" fontId="11" fillId="0" borderId="1" xfId="0" applyNumberFormat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vertical="center" wrapText="1"/>
    </xf>
    <xf numFmtId="49" fontId="14" fillId="0" borderId="1" xfId="0" applyNumberFormat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49" fontId="3" fillId="4" borderId="1" xfId="0" applyNumberFormat="1" applyFont="1" applyFill="1" applyBorder="1" applyAlignment="1">
      <alignment wrapText="1"/>
    </xf>
    <xf numFmtId="49" fontId="11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49" fontId="14" fillId="4" borderId="16" xfId="0" applyNumberFormat="1" applyFont="1" applyFill="1" applyBorder="1" applyAlignment="1">
      <alignment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wrapText="1"/>
    </xf>
    <xf numFmtId="0" fontId="3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3" fillId="4" borderId="1" xfId="0" applyFont="1" applyFill="1" applyBorder="1" applyAlignment="1">
      <alignment horizontal="left" vertical="center" wrapText="1"/>
    </xf>
    <xf numFmtId="49" fontId="11" fillId="0" borderId="16" xfId="0" applyNumberFormat="1" applyFont="1" applyBorder="1" applyAlignment="1">
      <alignment vertical="center" wrapText="1"/>
    </xf>
    <xf numFmtId="49" fontId="8" fillId="0" borderId="1" xfId="0" applyNumberFormat="1" applyFont="1" applyBorder="1" applyAlignment="1">
      <alignment wrapText="1"/>
    </xf>
    <xf numFmtId="2" fontId="8" fillId="0" borderId="1" xfId="0" applyNumberFormat="1" applyFont="1" applyBorder="1" applyAlignment="1">
      <alignment horizontal="right" wrapText="1"/>
    </xf>
    <xf numFmtId="2" fontId="8" fillId="4" borderId="1" xfId="0" applyNumberFormat="1" applyFont="1" applyFill="1" applyBorder="1" applyAlignment="1">
      <alignment wrapText="1"/>
    </xf>
    <xf numFmtId="2" fontId="8" fillId="0" borderId="1" xfId="0" applyNumberFormat="1" applyFont="1" applyBorder="1" applyAlignment="1">
      <alignment vertical="center" wrapText="1"/>
    </xf>
    <xf numFmtId="49" fontId="8" fillId="0" borderId="16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3" fillId="4" borderId="1" xfId="0" applyFont="1" applyFill="1" applyBorder="1" applyAlignment="1">
      <alignment horizontal="left" vertical="center"/>
    </xf>
    <xf numFmtId="49" fontId="3" fillId="0" borderId="1" xfId="0" applyNumberFormat="1" applyFont="1" applyBorder="1" applyAlignment="1">
      <alignment vertical="center" wrapText="1"/>
    </xf>
    <xf numFmtId="2" fontId="9" fillId="0" borderId="1" xfId="0" applyNumberFormat="1" applyFont="1" applyBorder="1" applyAlignment="1">
      <alignment wrapText="1"/>
    </xf>
    <xf numFmtId="0" fontId="5" fillId="0" borderId="1" xfId="0" applyFont="1" applyBorder="1"/>
    <xf numFmtId="0" fontId="5" fillId="0" borderId="0" xfId="0" applyFont="1" applyAlignment="1">
      <alignment vertical="center"/>
    </xf>
    <xf numFmtId="2" fontId="7" fillId="4" borderId="1" xfId="0" applyNumberFormat="1" applyFont="1" applyFill="1" applyBorder="1" applyAlignment="1">
      <alignment horizontal="right" wrapText="1"/>
    </xf>
    <xf numFmtId="2" fontId="7" fillId="4" borderId="1" xfId="0" applyNumberFormat="1" applyFont="1" applyFill="1" applyBorder="1" applyAlignment="1">
      <alignment horizontal="right" vertical="center" wrapText="1"/>
    </xf>
    <xf numFmtId="0" fontId="5" fillId="4" borderId="1" xfId="0" applyFont="1" applyFill="1" applyBorder="1"/>
    <xf numFmtId="0" fontId="5" fillId="4" borderId="1" xfId="0" applyFont="1" applyFill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164" fontId="7" fillId="3" borderId="8" xfId="0" applyNumberFormat="1" applyFont="1" applyFill="1" applyBorder="1" applyAlignment="1">
      <alignment horizontal="right"/>
    </xf>
    <xf numFmtId="49" fontId="10" fillId="4" borderId="1" xfId="0" applyNumberFormat="1" applyFont="1" applyFill="1" applyBorder="1" applyAlignment="1">
      <alignment horizontal="left" vertical="center" wrapText="1"/>
    </xf>
    <xf numFmtId="0" fontId="14" fillId="0" borderId="0" xfId="0" applyFont="1"/>
    <xf numFmtId="165" fontId="3" fillId="4" borderId="1" xfId="0" applyNumberFormat="1" applyFont="1" applyFill="1" applyBorder="1" applyAlignment="1">
      <alignment horizontal="right" vertical="center" wrapText="1"/>
    </xf>
    <xf numFmtId="2" fontId="3" fillId="0" borderId="1" xfId="0" applyNumberFormat="1" applyFont="1" applyBorder="1" applyAlignment="1">
      <alignment horizontal="right" vertical="center" wrapText="1"/>
    </xf>
    <xf numFmtId="49" fontId="3" fillId="4" borderId="1" xfId="0" applyNumberFormat="1" applyFont="1" applyFill="1" applyBorder="1" applyAlignment="1">
      <alignment horizontal="left" vertical="center" wrapText="1"/>
    </xf>
    <xf numFmtId="2" fontId="3" fillId="0" borderId="1" xfId="0" applyNumberFormat="1" applyFont="1" applyBorder="1" applyAlignment="1">
      <alignment wrapText="1"/>
    </xf>
    <xf numFmtId="165" fontId="8" fillId="4" borderId="0" xfId="0" applyNumberFormat="1" applyFont="1" applyFill="1" applyAlignment="1">
      <alignment horizontal="right" vertical="center" wrapText="1"/>
    </xf>
    <xf numFmtId="49" fontId="11" fillId="0" borderId="0" xfId="0" applyNumberFormat="1" applyFont="1" applyAlignment="1">
      <alignment vertical="center" wrapText="1"/>
    </xf>
    <xf numFmtId="165" fontId="3" fillId="0" borderId="1" xfId="0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9" xfId="1" applyFont="1" applyBorder="1" applyAlignment="1">
      <alignment horizontal="left" vertical="center"/>
    </xf>
    <xf numFmtId="0" fontId="3" fillId="0" borderId="3" xfId="0" applyFont="1" applyBorder="1"/>
    <xf numFmtId="2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wrapText="1"/>
    </xf>
    <xf numFmtId="49" fontId="3" fillId="4" borderId="1" xfId="0" applyNumberFormat="1" applyFont="1" applyFill="1" applyBorder="1" applyAlignment="1">
      <alignment vertical="center" wrapText="1"/>
    </xf>
    <xf numFmtId="0" fontId="5" fillId="0" borderId="6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49" fontId="5" fillId="0" borderId="7" xfId="0" applyNumberFormat="1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10" borderId="1" xfId="0" applyFont="1" applyFill="1" applyBorder="1"/>
    <xf numFmtId="0" fontId="5" fillId="7" borderId="1" xfId="0" applyFont="1" applyFill="1" applyBorder="1"/>
    <xf numFmtId="0" fontId="5" fillId="5" borderId="1" xfId="0" applyFont="1" applyFill="1" applyBorder="1"/>
    <xf numFmtId="0" fontId="5" fillId="12" borderId="1" xfId="0" applyFont="1" applyFill="1" applyBorder="1" applyAlignment="1">
      <alignment horizontal="center"/>
    </xf>
    <xf numFmtId="0" fontId="5" fillId="12" borderId="1" xfId="0" applyFont="1" applyFill="1" applyBorder="1"/>
    <xf numFmtId="0" fontId="5" fillId="7" borderId="1" xfId="0" applyFont="1" applyFill="1" applyBorder="1" applyAlignment="1">
      <alignment horizontal="center"/>
    </xf>
    <xf numFmtId="0" fontId="5" fillId="6" borderId="1" xfId="0" applyFont="1" applyFill="1" applyBorder="1"/>
    <xf numFmtId="0" fontId="5" fillId="0" borderId="1" xfId="0" applyFont="1" applyBorder="1" applyAlignment="1">
      <alignment horizontal="center"/>
    </xf>
    <xf numFmtId="0" fontId="5" fillId="14" borderId="1" xfId="0" applyFont="1" applyFill="1" applyBorder="1"/>
    <xf numFmtId="0" fontId="5" fillId="13" borderId="1" xfId="0" applyFont="1" applyFill="1" applyBorder="1"/>
    <xf numFmtId="0" fontId="6" fillId="9" borderId="1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left" vertical="center"/>
    </xf>
    <xf numFmtId="0" fontId="5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5" fillId="2" borderId="10" xfId="0" applyFont="1" applyFill="1" applyBorder="1" applyAlignment="1">
      <alignment horizontal="left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left" vertical="center"/>
    </xf>
    <xf numFmtId="49" fontId="5" fillId="0" borderId="10" xfId="0" applyNumberFormat="1" applyFont="1" applyBorder="1" applyAlignment="1">
      <alignment horizontal="right" vertical="center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49" fontId="5" fillId="4" borderId="1" xfId="0" applyNumberFormat="1" applyFont="1" applyFill="1" applyBorder="1" applyAlignment="1">
      <alignment vertical="center"/>
    </xf>
    <xf numFmtId="49" fontId="5" fillId="2" borderId="10" xfId="0" applyNumberFormat="1" applyFont="1" applyFill="1" applyBorder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vertical="center" wrapText="1"/>
    </xf>
    <xf numFmtId="49" fontId="5" fillId="0" borderId="10" xfId="0" applyNumberFormat="1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4" borderId="10" xfId="0" applyFont="1" applyFill="1" applyBorder="1" applyAlignment="1">
      <alignment horizontal="left" vertical="center" wrapText="1"/>
    </xf>
    <xf numFmtId="49" fontId="5" fillId="0" borderId="10" xfId="0" applyNumberFormat="1" applyFont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6" fillId="9" borderId="10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vertical="center"/>
    </xf>
    <xf numFmtId="0" fontId="5" fillId="4" borderId="6" xfId="0" applyFont="1" applyFill="1" applyBorder="1" applyAlignment="1">
      <alignment vertical="center"/>
    </xf>
    <xf numFmtId="0" fontId="5" fillId="4" borderId="4" xfId="0" applyFont="1" applyFill="1" applyBorder="1" applyAlignment="1">
      <alignment vertical="center"/>
    </xf>
    <xf numFmtId="0" fontId="5" fillId="0" borderId="10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49" fontId="5" fillId="4" borderId="1" xfId="0" applyNumberFormat="1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10" xfId="0" applyFont="1" applyFill="1" applyBorder="1" applyAlignment="1">
      <alignment vertical="center"/>
    </xf>
    <xf numFmtId="49" fontId="5" fillId="0" borderId="6" xfId="0" applyNumberFormat="1" applyFont="1" applyBorder="1" applyAlignment="1">
      <alignment vertical="center"/>
    </xf>
    <xf numFmtId="49" fontId="5" fillId="0" borderId="9" xfId="0" applyNumberFormat="1" applyFont="1" applyBorder="1" applyAlignment="1">
      <alignment vertical="center"/>
    </xf>
    <xf numFmtId="49" fontId="5" fillId="4" borderId="10" xfId="0" applyNumberFormat="1" applyFont="1" applyFill="1" applyBorder="1" applyAlignment="1">
      <alignment horizontal="left" vertical="center"/>
    </xf>
    <xf numFmtId="0" fontId="5" fillId="4" borderId="9" xfId="0" applyFont="1" applyFill="1" applyBorder="1" applyAlignment="1">
      <alignment horizontal="left" vertical="center"/>
    </xf>
    <xf numFmtId="0" fontId="5" fillId="4" borderId="6" xfId="0" applyFont="1" applyFill="1" applyBorder="1" applyAlignment="1">
      <alignment horizontal="left" vertical="center"/>
    </xf>
    <xf numFmtId="0" fontId="5" fillId="4" borderId="4" xfId="0" applyFont="1" applyFill="1" applyBorder="1" applyAlignment="1">
      <alignment horizontal="left" vertical="center"/>
    </xf>
    <xf numFmtId="49" fontId="5" fillId="0" borderId="13" xfId="0" applyNumberFormat="1" applyFont="1" applyBorder="1" applyAlignment="1">
      <alignment horizontal="left" vertical="center"/>
    </xf>
    <xf numFmtId="49" fontId="5" fillId="4" borderId="5" xfId="0" applyNumberFormat="1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/>
    </xf>
    <xf numFmtId="0" fontId="5" fillId="4" borderId="14" xfId="0" applyFont="1" applyFill="1" applyBorder="1" applyAlignment="1">
      <alignment vertical="center" wrapText="1"/>
    </xf>
    <xf numFmtId="0" fontId="5" fillId="0" borderId="14" xfId="0" applyFont="1" applyBorder="1" applyAlignment="1">
      <alignment vertical="center"/>
    </xf>
    <xf numFmtId="49" fontId="5" fillId="4" borderId="13" xfId="0" applyNumberFormat="1" applyFont="1" applyFill="1" applyBorder="1" applyAlignment="1">
      <alignment vertical="center" wrapText="1"/>
    </xf>
    <xf numFmtId="49" fontId="5" fillId="0" borderId="8" xfId="0" applyNumberFormat="1" applyFont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49" fontId="14" fillId="4" borderId="15" xfId="0" applyNumberFormat="1" applyFont="1" applyFill="1" applyBorder="1" applyAlignment="1">
      <alignment vertical="center" wrapText="1"/>
    </xf>
    <xf numFmtId="49" fontId="5" fillId="4" borderId="1" xfId="0" applyNumberFormat="1" applyFont="1" applyFill="1" applyBorder="1" applyAlignment="1">
      <alignment horizontal="left" vertical="center"/>
    </xf>
    <xf numFmtId="0" fontId="5" fillId="5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0" fontId="5" fillId="4" borderId="3" xfId="0" applyFont="1" applyFill="1" applyBorder="1" applyAlignment="1">
      <alignment horizontal="left" vertical="center"/>
    </xf>
    <xf numFmtId="49" fontId="5" fillId="11" borderId="10" xfId="0" applyNumberFormat="1" applyFont="1" applyFill="1" applyBorder="1" applyAlignment="1">
      <alignment horizontal="left" vertical="center"/>
    </xf>
    <xf numFmtId="0" fontId="5" fillId="11" borderId="1" xfId="0" applyFont="1" applyFill="1" applyBorder="1" applyAlignment="1">
      <alignment horizontal="left" vertical="center"/>
    </xf>
    <xf numFmtId="49" fontId="5" fillId="11" borderId="1" xfId="0" applyNumberFormat="1" applyFont="1" applyFill="1" applyBorder="1" applyAlignment="1">
      <alignment vertical="center"/>
    </xf>
    <xf numFmtId="49" fontId="5" fillId="11" borderId="10" xfId="0" applyNumberFormat="1" applyFont="1" applyFill="1" applyBorder="1" applyAlignment="1">
      <alignment horizontal="left"/>
    </xf>
    <xf numFmtId="49" fontId="5" fillId="11" borderId="1" xfId="0" applyNumberFormat="1" applyFont="1" applyFill="1" applyBorder="1" applyAlignment="1">
      <alignment horizontal="left" vertical="center"/>
    </xf>
    <xf numFmtId="0" fontId="5" fillId="12" borderId="14" xfId="0" applyFont="1" applyFill="1" applyBorder="1" applyAlignment="1">
      <alignment horizontal="center"/>
    </xf>
    <xf numFmtId="0" fontId="5" fillId="0" borderId="14" xfId="0" applyFont="1" applyBorder="1" applyAlignment="1">
      <alignment horizontal="center"/>
    </xf>
    <xf numFmtId="49" fontId="5" fillId="4" borderId="9" xfId="0" applyNumberFormat="1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5" fillId="7" borderId="14" xfId="0" applyFont="1" applyFill="1" applyBorder="1" applyAlignment="1">
      <alignment horizontal="center"/>
    </xf>
    <xf numFmtId="0" fontId="5" fillId="4" borderId="14" xfId="0" applyFont="1" applyFill="1" applyBorder="1" applyAlignment="1">
      <alignment horizontal="center"/>
    </xf>
    <xf numFmtId="0" fontId="5" fillId="4" borderId="9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vertical="center" wrapText="1"/>
    </xf>
    <xf numFmtId="49" fontId="5" fillId="0" borderId="4" xfId="0" applyNumberFormat="1" applyFont="1" applyBorder="1" applyAlignment="1">
      <alignment vertical="center"/>
    </xf>
    <xf numFmtId="0" fontId="5" fillId="0" borderId="6" xfId="1" applyFont="1" applyBorder="1"/>
    <xf numFmtId="2" fontId="10" fillId="0" borderId="1" xfId="0" applyNumberFormat="1" applyFont="1" applyBorder="1" applyAlignment="1">
      <alignment horizontal="right" vertical="center" wrapText="1"/>
    </xf>
    <xf numFmtId="2" fontId="10" fillId="15" borderId="1" xfId="0" applyNumberFormat="1" applyFont="1" applyFill="1" applyBorder="1" applyAlignment="1">
      <alignment horizontal="right" vertical="center" wrapText="1"/>
    </xf>
    <xf numFmtId="0" fontId="28" fillId="0" borderId="1" xfId="0" applyFont="1" applyBorder="1" applyAlignment="1">
      <alignment horizontal="left" vertical="center" wrapText="1"/>
    </xf>
    <xf numFmtId="49" fontId="30" fillId="0" borderId="1" xfId="0" applyNumberFormat="1" applyFont="1" applyBorder="1" applyAlignment="1">
      <alignment horizontal="left" wrapText="1"/>
    </xf>
    <xf numFmtId="49" fontId="9" fillId="4" borderId="6" xfId="0" applyNumberFormat="1" applyFont="1" applyFill="1" applyBorder="1" applyAlignment="1">
      <alignment horizontal="right" wrapText="1"/>
    </xf>
    <xf numFmtId="49" fontId="11" fillId="0" borderId="10" xfId="0" applyNumberFormat="1" applyFont="1" applyBorder="1" applyAlignment="1">
      <alignment horizontal="right" vertical="center" wrapText="1"/>
    </xf>
    <xf numFmtId="49" fontId="15" fillId="0" borderId="10" xfId="0" applyNumberFormat="1" applyFont="1" applyBorder="1" applyAlignment="1">
      <alignment vertical="center" wrapText="1"/>
    </xf>
    <xf numFmtId="49" fontId="11" fillId="0" borderId="10" xfId="0" applyNumberFormat="1" applyFont="1" applyBorder="1" applyAlignment="1">
      <alignment wrapText="1"/>
    </xf>
    <xf numFmtId="0" fontId="28" fillId="4" borderId="1" xfId="0" applyFont="1" applyFill="1" applyBorder="1" applyAlignment="1">
      <alignment horizontal="left" vertical="center" wrapText="1"/>
    </xf>
    <xf numFmtId="0" fontId="16" fillId="15" borderId="17" xfId="0" applyFont="1" applyFill="1" applyBorder="1" applyAlignment="1">
      <alignment vertical="center" wrapText="1"/>
    </xf>
    <xf numFmtId="49" fontId="33" fillId="0" borderId="17" xfId="0" applyNumberFormat="1" applyFont="1" applyBorder="1" applyAlignment="1">
      <alignment vertical="center" wrapText="1"/>
    </xf>
    <xf numFmtId="49" fontId="32" fillId="4" borderId="17" xfId="0" applyNumberFormat="1" applyFont="1" applyFill="1" applyBorder="1" applyAlignment="1">
      <alignment horizontal="left" vertical="center" wrapText="1"/>
    </xf>
    <xf numFmtId="49" fontId="32" fillId="4" borderId="17" xfId="0" applyNumberFormat="1" applyFont="1" applyFill="1" applyBorder="1" applyAlignment="1">
      <alignment vertical="center" wrapText="1"/>
    </xf>
    <xf numFmtId="49" fontId="32" fillId="0" borderId="17" xfId="0" applyNumberFormat="1" applyFont="1" applyBorder="1" applyAlignment="1">
      <alignment horizontal="left" vertical="center" wrapText="1"/>
    </xf>
    <xf numFmtId="49" fontId="33" fillId="4" borderId="17" xfId="0" applyNumberFormat="1" applyFont="1" applyFill="1" applyBorder="1" applyAlignment="1">
      <alignment vertical="center" wrapText="1"/>
    </xf>
    <xf numFmtId="49" fontId="32" fillId="0" borderId="17" xfId="0" applyNumberFormat="1" applyFont="1" applyBorder="1" applyAlignment="1">
      <alignment vertical="center" wrapText="1"/>
    </xf>
    <xf numFmtId="49" fontId="33" fillId="4" borderId="17" xfId="0" applyNumberFormat="1" applyFont="1" applyFill="1" applyBorder="1" applyAlignment="1">
      <alignment wrapText="1"/>
    </xf>
    <xf numFmtId="49" fontId="32" fillId="0" borderId="17" xfId="0" applyNumberFormat="1" applyFont="1" applyBorder="1" applyAlignment="1">
      <alignment horizontal="left" wrapText="1"/>
    </xf>
    <xf numFmtId="0" fontId="6" fillId="2" borderId="18" xfId="0" applyFont="1" applyFill="1" applyBorder="1" applyAlignment="1">
      <alignment horizontal="left" vertical="center"/>
    </xf>
    <xf numFmtId="0" fontId="5" fillId="0" borderId="18" xfId="0" applyFont="1" applyBorder="1" applyAlignment="1">
      <alignment vertical="center"/>
    </xf>
    <xf numFmtId="49" fontId="9" fillId="0" borderId="10" xfId="0" applyNumberFormat="1" applyFont="1" applyBorder="1" applyAlignment="1">
      <alignment wrapText="1"/>
    </xf>
    <xf numFmtId="0" fontId="13" fillId="0" borderId="10" xfId="0" applyFont="1" applyBorder="1" applyAlignment="1">
      <alignment horizontal="right" vertical="center"/>
    </xf>
    <xf numFmtId="0" fontId="13" fillId="0" borderId="19" xfId="0" applyFont="1" applyBorder="1" applyAlignment="1">
      <alignment horizontal="right" vertical="center"/>
    </xf>
    <xf numFmtId="49" fontId="31" fillId="4" borderId="1" xfId="0" applyNumberFormat="1" applyFont="1" applyFill="1" applyBorder="1" applyAlignment="1">
      <alignment horizontal="left" vertical="center" wrapText="1"/>
    </xf>
    <xf numFmtId="49" fontId="30" fillId="0" borderId="1" xfId="0" applyNumberFormat="1" applyFont="1" applyBorder="1" applyAlignment="1">
      <alignment horizontal="left" vertical="center" wrapText="1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49" fontId="34" fillId="4" borderId="1" xfId="0" applyNumberFormat="1" applyFont="1" applyFill="1" applyBorder="1" applyAlignment="1">
      <alignment horizontal="left" vertical="center" wrapText="1"/>
    </xf>
    <xf numFmtId="49" fontId="14" fillId="0" borderId="17" xfId="0" applyNumberFormat="1" applyFont="1" applyBorder="1" applyAlignment="1">
      <alignment vertical="center" wrapText="1"/>
    </xf>
    <xf numFmtId="49" fontId="11" fillId="4" borderId="17" xfId="0" applyNumberFormat="1" applyFont="1" applyFill="1" applyBorder="1" applyAlignment="1">
      <alignment vertical="center" wrapText="1"/>
    </xf>
    <xf numFmtId="49" fontId="11" fillId="0" borderId="17" xfId="0" applyNumberFormat="1" applyFont="1" applyBorder="1" applyAlignment="1">
      <alignment horizontal="left" vertical="center" wrapText="1"/>
    </xf>
    <xf numFmtId="49" fontId="11" fillId="0" borderId="17" xfId="0" applyNumberFormat="1" applyFont="1" applyBorder="1" applyAlignment="1">
      <alignment wrapText="1"/>
    </xf>
    <xf numFmtId="49" fontId="11" fillId="4" borderId="17" xfId="0" applyNumberFormat="1" applyFont="1" applyFill="1" applyBorder="1" applyAlignment="1">
      <alignment horizontal="left" vertical="center" wrapText="1"/>
    </xf>
    <xf numFmtId="49" fontId="14" fillId="0" borderId="17" xfId="0" applyNumberFormat="1" applyFont="1" applyBorder="1" applyAlignment="1">
      <alignment horizontal="left" vertical="center" wrapText="1"/>
    </xf>
    <xf numFmtId="49" fontId="11" fillId="0" borderId="17" xfId="0" applyNumberFormat="1" applyFont="1" applyBorder="1" applyAlignment="1">
      <alignment horizontal="left" wrapText="1"/>
    </xf>
    <xf numFmtId="49" fontId="11" fillId="0" borderId="17" xfId="0" applyNumberFormat="1" applyFont="1" applyBorder="1" applyAlignment="1">
      <alignment vertical="center" wrapText="1"/>
    </xf>
    <xf numFmtId="0" fontId="14" fillId="4" borderId="17" xfId="0" applyFont="1" applyFill="1" applyBorder="1" applyAlignment="1">
      <alignment vertical="center"/>
    </xf>
    <xf numFmtId="49" fontId="14" fillId="4" borderId="17" xfId="0" applyNumberFormat="1" applyFont="1" applyFill="1" applyBorder="1" applyAlignment="1">
      <alignment vertical="center" wrapText="1"/>
    </xf>
    <xf numFmtId="49" fontId="14" fillId="4" borderId="17" xfId="0" applyNumberFormat="1" applyFont="1" applyFill="1" applyBorder="1" applyAlignment="1">
      <alignment horizontal="left" vertical="center" wrapText="1"/>
    </xf>
    <xf numFmtId="0" fontId="14" fillId="0" borderId="17" xfId="0" applyFont="1" applyBorder="1"/>
    <xf numFmtId="0" fontId="13" fillId="0" borderId="17" xfId="0" applyFont="1" applyBorder="1"/>
    <xf numFmtId="49" fontId="11" fillId="4" borderId="17" xfId="0" applyNumberFormat="1" applyFont="1" applyFill="1" applyBorder="1" applyAlignment="1">
      <alignment wrapText="1"/>
    </xf>
    <xf numFmtId="0" fontId="13" fillId="4" borderId="17" xfId="0" applyFont="1" applyFill="1" applyBorder="1" applyAlignment="1">
      <alignment vertical="center"/>
    </xf>
    <xf numFmtId="0" fontId="13" fillId="0" borderId="17" xfId="0" applyFont="1" applyBorder="1" applyAlignment="1">
      <alignment vertical="center"/>
    </xf>
    <xf numFmtId="0" fontId="13" fillId="4" borderId="20" xfId="0" applyFont="1" applyFill="1" applyBorder="1" applyAlignment="1">
      <alignment vertical="center"/>
    </xf>
    <xf numFmtId="49" fontId="11" fillId="0" borderId="21" xfId="0" applyNumberFormat="1" applyFont="1" applyBorder="1" applyAlignment="1">
      <alignment horizontal="right" vertical="center" wrapText="1"/>
    </xf>
    <xf numFmtId="0" fontId="13" fillId="4" borderId="21" xfId="0" applyFont="1" applyFill="1" applyBorder="1"/>
    <xf numFmtId="49" fontId="11" fillId="0" borderId="21" xfId="0" applyNumberFormat="1" applyFont="1" applyBorder="1" applyAlignment="1">
      <alignment wrapText="1"/>
    </xf>
    <xf numFmtId="49" fontId="11" fillId="0" borderId="21" xfId="0" applyNumberFormat="1" applyFont="1" applyBorder="1" applyAlignment="1">
      <alignment horizontal="right" wrapText="1"/>
    </xf>
    <xf numFmtId="49" fontId="15" fillId="0" borderId="21" xfId="0" applyNumberFormat="1" applyFont="1" applyBorder="1" applyAlignment="1">
      <alignment wrapText="1"/>
    </xf>
    <xf numFmtId="0" fontId="13" fillId="0" borderId="22" xfId="0" applyFont="1" applyBorder="1" applyAlignment="1">
      <alignment horizontal="right" vertical="center"/>
    </xf>
    <xf numFmtId="0" fontId="13" fillId="0" borderId="20" xfId="0" applyFont="1" applyBorder="1" applyAlignment="1">
      <alignment vertical="top"/>
    </xf>
    <xf numFmtId="0" fontId="13" fillId="0" borderId="20" xfId="0" applyFont="1" applyBorder="1" applyAlignment="1">
      <alignment vertical="center"/>
    </xf>
    <xf numFmtId="0" fontId="13" fillId="0" borderId="21" xfId="0" applyFont="1" applyBorder="1" applyAlignment="1">
      <alignment vertical="center"/>
    </xf>
    <xf numFmtId="49" fontId="11" fillId="0" borderId="21" xfId="0" applyNumberFormat="1" applyFont="1" applyBorder="1" applyAlignment="1">
      <alignment vertical="center" wrapText="1"/>
    </xf>
    <xf numFmtId="49" fontId="11" fillId="0" borderId="22" xfId="0" applyNumberFormat="1" applyFont="1" applyBorder="1" applyAlignment="1">
      <alignment vertical="center" wrapText="1"/>
    </xf>
    <xf numFmtId="0" fontId="13" fillId="0" borderId="21" xfId="0" applyFont="1" applyBorder="1"/>
    <xf numFmtId="0" fontId="13" fillId="0" borderId="21" xfId="0" applyFont="1" applyBorder="1" applyAlignment="1">
      <alignment horizontal="right" vertical="center"/>
    </xf>
    <xf numFmtId="49" fontId="14" fillId="0" borderId="21" xfId="0" applyNumberFormat="1" applyFont="1" applyBorder="1" applyAlignment="1">
      <alignment vertical="center" wrapText="1"/>
    </xf>
    <xf numFmtId="49" fontId="15" fillId="0" borderId="21" xfId="0" applyNumberFormat="1" applyFont="1" applyBorder="1" applyAlignment="1">
      <alignment vertical="center" wrapText="1"/>
    </xf>
    <xf numFmtId="49" fontId="15" fillId="0" borderId="22" xfId="0" applyNumberFormat="1" applyFont="1" applyBorder="1" applyAlignment="1">
      <alignment wrapText="1"/>
    </xf>
    <xf numFmtId="0" fontId="14" fillId="0" borderId="17" xfId="0" applyFont="1" applyBorder="1" applyAlignment="1">
      <alignment vertical="center"/>
    </xf>
    <xf numFmtId="49" fontId="14" fillId="0" borderId="17" xfId="0" applyNumberFormat="1" applyFont="1" applyBorder="1" applyAlignment="1">
      <alignment wrapText="1"/>
    </xf>
    <xf numFmtId="49" fontId="14" fillId="4" borderId="17" xfId="0" applyNumberFormat="1" applyFont="1" applyFill="1" applyBorder="1" applyAlignment="1">
      <alignment wrapText="1"/>
    </xf>
    <xf numFmtId="49" fontId="13" fillId="4" borderId="17" xfId="0" applyNumberFormat="1" applyFont="1" applyFill="1" applyBorder="1" applyAlignment="1">
      <alignment vertical="center" wrapText="1"/>
    </xf>
    <xf numFmtId="0" fontId="5" fillId="0" borderId="20" xfId="0" applyFont="1" applyBorder="1" applyAlignment="1">
      <alignment vertical="top"/>
    </xf>
    <xf numFmtId="0" fontId="5" fillId="0" borderId="21" xfId="0" applyFont="1" applyBorder="1"/>
    <xf numFmtId="0" fontId="13" fillId="0" borderId="21" xfId="0" applyFont="1" applyBorder="1" applyAlignment="1">
      <alignment horizontal="right"/>
    </xf>
    <xf numFmtId="49" fontId="9" fillId="0" borderId="21" xfId="0" applyNumberFormat="1" applyFont="1" applyBorder="1" applyAlignment="1">
      <alignment wrapText="1"/>
    </xf>
    <xf numFmtId="49" fontId="9" fillId="0" borderId="22" xfId="0" applyNumberFormat="1" applyFont="1" applyBorder="1" applyAlignment="1">
      <alignment wrapText="1"/>
    </xf>
    <xf numFmtId="0" fontId="5" fillId="0" borderId="20" xfId="0" applyFont="1" applyBorder="1" applyAlignment="1">
      <alignment vertical="center"/>
    </xf>
    <xf numFmtId="49" fontId="3" fillId="0" borderId="21" xfId="0" applyNumberFormat="1" applyFont="1" applyBorder="1" applyAlignment="1">
      <alignment vertical="center" wrapText="1"/>
    </xf>
    <xf numFmtId="0" fontId="5" fillId="0" borderId="21" xfId="0" applyFont="1" applyBorder="1" applyAlignment="1">
      <alignment vertical="center"/>
    </xf>
    <xf numFmtId="49" fontId="9" fillId="0" borderId="21" xfId="0" applyNumberFormat="1" applyFont="1" applyBorder="1" applyAlignment="1">
      <alignment vertical="center" wrapText="1"/>
    </xf>
    <xf numFmtId="0" fontId="13" fillId="0" borderId="21" xfId="0" applyFont="1" applyBorder="1" applyAlignment="1">
      <alignment horizontal="right" vertical="top"/>
    </xf>
    <xf numFmtId="0" fontId="5" fillId="0" borderId="21" xfId="0" applyFont="1" applyBorder="1" applyAlignment="1">
      <alignment vertical="top"/>
    </xf>
    <xf numFmtId="0" fontId="5" fillId="0" borderId="22" xfId="0" applyFont="1" applyBorder="1"/>
    <xf numFmtId="0" fontId="5" fillId="4" borderId="20" xfId="0" applyFont="1" applyFill="1" applyBorder="1" applyAlignment="1">
      <alignment vertical="center"/>
    </xf>
    <xf numFmtId="0" fontId="5" fillId="4" borderId="21" xfId="0" applyFont="1" applyFill="1" applyBorder="1"/>
    <xf numFmtId="49" fontId="8" fillId="0" borderId="21" xfId="0" applyNumberFormat="1" applyFont="1" applyBorder="1" applyAlignment="1">
      <alignment wrapText="1"/>
    </xf>
    <xf numFmtId="0" fontId="16" fillId="0" borderId="17" xfId="0" applyFont="1" applyBorder="1" applyAlignment="1">
      <alignment wrapText="1"/>
    </xf>
    <xf numFmtId="49" fontId="8" fillId="0" borderId="21" xfId="0" applyNumberFormat="1" applyFont="1" applyBorder="1" applyAlignment="1">
      <alignment vertical="center" wrapText="1"/>
    </xf>
    <xf numFmtId="49" fontId="8" fillId="0" borderId="22" xfId="0" applyNumberFormat="1" applyFont="1" applyBorder="1" applyAlignment="1">
      <alignment vertical="center" wrapText="1"/>
    </xf>
    <xf numFmtId="49" fontId="14" fillId="4" borderId="13" xfId="0" applyNumberFormat="1" applyFont="1" applyFill="1" applyBorder="1" applyAlignment="1">
      <alignment wrapText="1"/>
    </xf>
    <xf numFmtId="0" fontId="14" fillId="4" borderId="17" xfId="0" applyFont="1" applyFill="1" applyBorder="1" applyAlignment="1">
      <alignment horizontal="left" vertical="center" wrapText="1"/>
    </xf>
    <xf numFmtId="49" fontId="11" fillId="0" borderId="22" xfId="0" applyNumberFormat="1" applyFont="1" applyBorder="1" applyAlignment="1">
      <alignment horizontal="right" vertical="center" wrapText="1"/>
    </xf>
    <xf numFmtId="0" fontId="13" fillId="0" borderId="21" xfId="0" applyFont="1" applyBorder="1" applyAlignment="1">
      <alignment wrapText="1"/>
    </xf>
    <xf numFmtId="0" fontId="13" fillId="0" borderId="21" xfId="0" applyFont="1" applyBorder="1" applyAlignment="1">
      <alignment vertical="top"/>
    </xf>
    <xf numFmtId="49" fontId="11" fillId="0" borderId="22" xfId="0" applyNumberFormat="1" applyFont="1" applyBorder="1" applyAlignment="1">
      <alignment wrapText="1"/>
    </xf>
    <xf numFmtId="49" fontId="14" fillId="4" borderId="17" xfId="0" applyNumberFormat="1" applyFont="1" applyFill="1" applyBorder="1"/>
    <xf numFmtId="0" fontId="14" fillId="0" borderId="20" xfId="0" applyFont="1" applyBorder="1" applyAlignment="1">
      <alignment vertical="center"/>
    </xf>
    <xf numFmtId="0" fontId="14" fillId="0" borderId="21" xfId="0" applyFont="1" applyBorder="1" applyAlignment="1">
      <alignment horizontal="right" vertical="center"/>
    </xf>
    <xf numFmtId="49" fontId="34" fillId="0" borderId="1" xfId="0" applyNumberFormat="1" applyFont="1" applyBorder="1" applyAlignment="1">
      <alignment horizontal="left" vertical="center" wrapText="1"/>
    </xf>
    <xf numFmtId="2" fontId="8" fillId="0" borderId="18" xfId="0" applyNumberFormat="1" applyFont="1" applyBorder="1" applyAlignment="1">
      <alignment horizontal="right" vertical="center" wrapText="1"/>
    </xf>
    <xf numFmtId="0" fontId="13" fillId="0" borderId="18" xfId="0" applyFont="1" applyBorder="1" applyAlignment="1">
      <alignment vertical="center"/>
    </xf>
    <xf numFmtId="49" fontId="15" fillId="0" borderId="19" xfId="0" applyNumberFormat="1" applyFont="1" applyBorder="1" applyAlignment="1">
      <alignment wrapText="1"/>
    </xf>
    <xf numFmtId="2" fontId="3" fillId="4" borderId="18" xfId="0" applyNumberFormat="1" applyFont="1" applyFill="1" applyBorder="1" applyAlignment="1">
      <alignment wrapText="1"/>
    </xf>
    <xf numFmtId="164" fontId="7" fillId="3" borderId="17" xfId="0" applyNumberFormat="1" applyFont="1" applyFill="1" applyBorder="1" applyAlignment="1">
      <alignment horizontal="right"/>
    </xf>
    <xf numFmtId="49" fontId="8" fillId="0" borderId="17" xfId="0" applyNumberFormat="1" applyFont="1" applyBorder="1" applyAlignment="1">
      <alignment horizontal="left" vertical="center" wrapText="1"/>
    </xf>
    <xf numFmtId="2" fontId="7" fillId="4" borderId="18" xfId="0" applyNumberFormat="1" applyFont="1" applyFill="1" applyBorder="1" applyAlignment="1">
      <alignment wrapText="1"/>
    </xf>
    <xf numFmtId="0" fontId="6" fillId="9" borderId="18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left" vertical="center"/>
    </xf>
    <xf numFmtId="49" fontId="5" fillId="4" borderId="18" xfId="0" applyNumberFormat="1" applyFont="1" applyFill="1" applyBorder="1" applyAlignment="1">
      <alignment horizontal="left" vertical="center"/>
    </xf>
    <xf numFmtId="0" fontId="5" fillId="0" borderId="19" xfId="0" applyFont="1" applyBorder="1" applyAlignment="1">
      <alignment horizontal="right" vertical="center"/>
    </xf>
    <xf numFmtId="0" fontId="5" fillId="4" borderId="19" xfId="0" applyFont="1" applyFill="1" applyBorder="1" applyAlignment="1">
      <alignment vertical="center"/>
    </xf>
    <xf numFmtId="0" fontId="5" fillId="11" borderId="18" xfId="0" applyFont="1" applyFill="1" applyBorder="1" applyAlignment="1">
      <alignment horizontal="left"/>
    </xf>
    <xf numFmtId="0" fontId="5" fillId="0" borderId="18" xfId="0" applyFont="1" applyBorder="1" applyAlignment="1">
      <alignment horizontal="center" vertical="center"/>
    </xf>
    <xf numFmtId="0" fontId="5" fillId="2" borderId="19" xfId="0" applyFont="1" applyFill="1" applyBorder="1" applyAlignment="1">
      <alignment horizontal="left"/>
    </xf>
    <xf numFmtId="0" fontId="5" fillId="4" borderId="19" xfId="0" applyFont="1" applyFill="1" applyBorder="1" applyAlignment="1">
      <alignment horizontal="left" vertical="center"/>
    </xf>
    <xf numFmtId="0" fontId="6" fillId="0" borderId="19" xfId="0" applyFont="1" applyBorder="1" applyAlignment="1">
      <alignment horizontal="center" vertical="center"/>
    </xf>
    <xf numFmtId="0" fontId="5" fillId="0" borderId="19" xfId="0" applyFont="1" applyBorder="1" applyAlignment="1">
      <alignment vertical="center"/>
    </xf>
    <xf numFmtId="0" fontId="5" fillId="4" borderId="18" xfId="0" applyFont="1" applyFill="1" applyBorder="1" applyAlignment="1">
      <alignment vertical="center"/>
    </xf>
    <xf numFmtId="49" fontId="5" fillId="4" borderId="18" xfId="0" applyNumberFormat="1" applyFont="1" applyFill="1" applyBorder="1" applyAlignment="1">
      <alignment horizontal="left" vertical="center" wrapText="1"/>
    </xf>
    <xf numFmtId="49" fontId="5" fillId="0" borderId="19" xfId="0" applyNumberFormat="1" applyFont="1" applyBorder="1" applyAlignment="1">
      <alignment horizontal="left" vertical="center"/>
    </xf>
    <xf numFmtId="49" fontId="5" fillId="4" borderId="19" xfId="0" applyNumberFormat="1" applyFont="1" applyFill="1" applyBorder="1" applyAlignment="1">
      <alignment horizontal="left" vertical="center"/>
    </xf>
    <xf numFmtId="49" fontId="5" fillId="11" borderId="18" xfId="0" applyNumberFormat="1" applyFont="1" applyFill="1" applyBorder="1" applyAlignment="1">
      <alignment horizontal="left" vertical="center"/>
    </xf>
    <xf numFmtId="49" fontId="5" fillId="2" borderId="19" xfId="0" applyNumberFormat="1" applyFont="1" applyFill="1" applyBorder="1" applyAlignment="1">
      <alignment horizontal="left" vertical="center"/>
    </xf>
    <xf numFmtId="0" fontId="5" fillId="0" borderId="19" xfId="0" applyFont="1" applyBorder="1" applyAlignment="1">
      <alignment horizontal="center" vertical="center"/>
    </xf>
    <xf numFmtId="0" fontId="5" fillId="4" borderId="18" xfId="0" applyFont="1" applyFill="1" applyBorder="1" applyAlignment="1">
      <alignment horizontal="left" vertical="center"/>
    </xf>
    <xf numFmtId="49" fontId="5" fillId="0" borderId="18" xfId="0" applyNumberFormat="1" applyFont="1" applyBorder="1" applyAlignment="1">
      <alignment horizontal="left" vertical="center"/>
    </xf>
    <xf numFmtId="49" fontId="5" fillId="0" borderId="19" xfId="0" applyNumberFormat="1" applyFont="1" applyBorder="1" applyAlignment="1">
      <alignment horizontal="right" vertical="center"/>
    </xf>
    <xf numFmtId="0" fontId="5" fillId="0" borderId="19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/>
    </xf>
    <xf numFmtId="0" fontId="5" fillId="4" borderId="18" xfId="0" applyFont="1" applyFill="1" applyBorder="1" applyAlignment="1">
      <alignment horizontal="left" vertical="center" wrapText="1"/>
    </xf>
    <xf numFmtId="0" fontId="5" fillId="4" borderId="19" xfId="0" applyFont="1" applyFill="1" applyBorder="1" applyAlignment="1">
      <alignment horizontal="left" vertical="center" wrapText="1"/>
    </xf>
    <xf numFmtId="0" fontId="3" fillId="0" borderId="18" xfId="0" applyFont="1" applyBorder="1" applyAlignment="1">
      <alignment horizontal="center"/>
    </xf>
    <xf numFmtId="0" fontId="5" fillId="4" borderId="19" xfId="0" applyFont="1" applyFill="1" applyBorder="1" applyAlignment="1">
      <alignment horizontal="center" vertical="center"/>
    </xf>
    <xf numFmtId="0" fontId="6" fillId="9" borderId="19" xfId="0" applyFont="1" applyFill="1" applyBorder="1" applyAlignment="1">
      <alignment horizontal="center" vertical="center"/>
    </xf>
    <xf numFmtId="0" fontId="6" fillId="9" borderId="19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49" fontId="5" fillId="0" borderId="18" xfId="0" applyNumberFormat="1" applyFont="1" applyBorder="1" applyAlignment="1">
      <alignment vertical="center"/>
    </xf>
    <xf numFmtId="0" fontId="6" fillId="9" borderId="18" xfId="0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left" vertical="center" wrapText="1"/>
    </xf>
    <xf numFmtId="49" fontId="5" fillId="0" borderId="19" xfId="0" applyNumberFormat="1" applyFont="1" applyBorder="1" applyAlignment="1">
      <alignment horizontal="left" vertical="center" wrapText="1"/>
    </xf>
    <xf numFmtId="0" fontId="5" fillId="4" borderId="18" xfId="0" applyFont="1" applyFill="1" applyBorder="1" applyAlignment="1">
      <alignment horizontal="center" vertical="center"/>
    </xf>
    <xf numFmtId="49" fontId="32" fillId="0" borderId="10" xfId="0" applyNumberFormat="1" applyFont="1" applyBorder="1" applyAlignment="1">
      <alignment horizontal="right" vertical="center" wrapText="1"/>
    </xf>
    <xf numFmtId="49" fontId="14" fillId="0" borderId="1" xfId="0" applyNumberFormat="1" applyFont="1" applyBorder="1" applyAlignment="1">
      <alignment vertical="center" wrapText="1"/>
    </xf>
    <xf numFmtId="49" fontId="14" fillId="0" borderId="18" xfId="0" applyNumberFormat="1" applyFont="1" applyBorder="1" applyAlignment="1">
      <alignment vertical="center" wrapText="1"/>
    </xf>
    <xf numFmtId="49" fontId="14" fillId="0" borderId="10" xfId="0" applyNumberFormat="1" applyFont="1" applyBorder="1" applyAlignment="1">
      <alignment vertical="center" wrapText="1"/>
    </xf>
    <xf numFmtId="49" fontId="14" fillId="0" borderId="19" xfId="0" applyNumberFormat="1" applyFont="1" applyBorder="1" applyAlignment="1">
      <alignment vertical="center" wrapText="1"/>
    </xf>
    <xf numFmtId="49" fontId="30" fillId="0" borderId="1" xfId="0" applyNumberFormat="1" applyFont="1" applyBorder="1" applyAlignment="1">
      <alignment horizontal="left" vertical="center"/>
    </xf>
    <xf numFmtId="2" fontId="3" fillId="0" borderId="1" xfId="0" applyNumberFormat="1" applyFont="1" applyBorder="1" applyAlignment="1">
      <alignment vertical="center" wrapText="1"/>
    </xf>
    <xf numFmtId="49" fontId="28" fillId="0" borderId="1" xfId="0" applyNumberFormat="1" applyFont="1" applyBorder="1" applyAlignment="1">
      <alignment vertical="center" wrapText="1"/>
    </xf>
    <xf numFmtId="0" fontId="5" fillId="16" borderId="18" xfId="0" applyFont="1" applyFill="1" applyBorder="1" applyAlignment="1">
      <alignment horizontal="center" vertical="center"/>
    </xf>
    <xf numFmtId="0" fontId="5" fillId="16" borderId="10" xfId="0" applyFont="1" applyFill="1" applyBorder="1" applyAlignment="1">
      <alignment horizontal="center" vertical="center"/>
    </xf>
    <xf numFmtId="2" fontId="8" fillId="4" borderId="1" xfId="5" applyNumberFormat="1" applyFont="1" applyFill="1" applyBorder="1" applyAlignment="1">
      <alignment horizontal="right" vertical="center" wrapText="1"/>
    </xf>
    <xf numFmtId="2" fontId="8" fillId="4" borderId="1" xfId="0" applyNumberFormat="1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49" fontId="5" fillId="4" borderId="9" xfId="0" applyNumberFormat="1" applyFont="1" applyFill="1" applyBorder="1" applyAlignment="1">
      <alignment horizontal="left" vertical="center"/>
    </xf>
    <xf numFmtId="0" fontId="34" fillId="0" borderId="1" xfId="0" applyFont="1" applyBorder="1" applyAlignment="1">
      <alignment horizontal="left" vertical="center" wrapText="1"/>
    </xf>
    <xf numFmtId="0" fontId="5" fillId="0" borderId="8" xfId="1" applyFont="1" applyBorder="1" applyAlignment="1">
      <alignment horizontal="left" vertical="center"/>
    </xf>
    <xf numFmtId="0" fontId="3" fillId="0" borderId="18" xfId="0" applyFont="1" applyBorder="1"/>
    <xf numFmtId="0" fontId="3" fillId="0" borderId="10" xfId="0" applyFont="1" applyBorder="1"/>
    <xf numFmtId="164" fontId="7" fillId="3" borderId="7" xfId="0" applyNumberFormat="1" applyFont="1" applyFill="1" applyBorder="1" applyAlignment="1">
      <alignment horizontal="right"/>
    </xf>
    <xf numFmtId="164" fontId="7" fillId="3" borderId="18" xfId="0" applyNumberFormat="1" applyFont="1" applyFill="1" applyBorder="1" applyAlignment="1">
      <alignment horizontal="right"/>
    </xf>
    <xf numFmtId="0" fontId="3" fillId="0" borderId="5" xfId="0" applyFont="1" applyBorder="1"/>
    <xf numFmtId="0" fontId="3" fillId="0" borderId="2" xfId="0" applyFont="1" applyBorder="1"/>
    <xf numFmtId="0" fontId="5" fillId="0" borderId="0" xfId="1" applyFont="1" applyAlignment="1">
      <alignment vertical="center"/>
    </xf>
    <xf numFmtId="0" fontId="3" fillId="0" borderId="0" xfId="0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5" fillId="0" borderId="0" xfId="1" applyFont="1"/>
    <xf numFmtId="0" fontId="3" fillId="0" borderId="19" xfId="0" applyFont="1" applyBorder="1"/>
    <xf numFmtId="2" fontId="7" fillId="4" borderId="7" xfId="0" applyNumberFormat="1" applyFont="1" applyFill="1" applyBorder="1" applyAlignment="1">
      <alignment wrapText="1"/>
    </xf>
    <xf numFmtId="0" fontId="3" fillId="0" borderId="8" xfId="0" applyFont="1" applyBorder="1"/>
    <xf numFmtId="0" fontId="3" fillId="0" borderId="7" xfId="0" applyFont="1" applyBorder="1"/>
    <xf numFmtId="0" fontId="3" fillId="0" borderId="4" xfId="0" applyFont="1" applyBorder="1"/>
    <xf numFmtId="0" fontId="6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164" fontId="7" fillId="4" borderId="0" xfId="0" applyNumberFormat="1" applyFont="1" applyFill="1" applyAlignment="1">
      <alignment horizontal="right"/>
    </xf>
    <xf numFmtId="164" fontId="7" fillId="4" borderId="5" xfId="0" applyNumberFormat="1" applyFont="1" applyFill="1" applyBorder="1" applyAlignment="1">
      <alignment horizontal="right"/>
    </xf>
    <xf numFmtId="165" fontId="6" fillId="4" borderId="1" xfId="0" applyNumberFormat="1" applyFont="1" applyFill="1" applyBorder="1" applyAlignment="1">
      <alignment horizontal="right" vertical="center"/>
    </xf>
    <xf numFmtId="49" fontId="30" fillId="0" borderId="1" xfId="0" applyNumberFormat="1" applyFont="1" applyBorder="1" applyAlignment="1">
      <alignment vertical="center" wrapText="1"/>
    </xf>
    <xf numFmtId="49" fontId="14" fillId="0" borderId="10" xfId="0" applyNumberFormat="1" applyFont="1" applyBorder="1" applyAlignment="1">
      <alignment horizontal="center" vertical="center" wrapText="1"/>
    </xf>
    <xf numFmtId="49" fontId="28" fillId="4" borderId="1" xfId="0" applyNumberFormat="1" applyFont="1" applyFill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18" fillId="4" borderId="0" xfId="0" applyFont="1" applyFill="1" applyAlignment="1">
      <alignment horizontal="left"/>
    </xf>
    <xf numFmtId="2" fontId="7" fillId="4" borderId="9" xfId="0" applyNumberFormat="1" applyFont="1" applyFill="1" applyBorder="1" applyAlignment="1">
      <alignment horizontal="right" wrapText="1"/>
    </xf>
    <xf numFmtId="2" fontId="7" fillId="4" borderId="8" xfId="0" applyNumberFormat="1" applyFont="1" applyFill="1" applyBorder="1" applyAlignment="1">
      <alignment horizontal="right" wrapText="1"/>
    </xf>
    <xf numFmtId="2" fontId="7" fillId="4" borderId="7" xfId="0" applyNumberFormat="1" applyFont="1" applyFill="1" applyBorder="1" applyAlignment="1">
      <alignment horizontal="right" wrapText="1"/>
    </xf>
    <xf numFmtId="2" fontId="7" fillId="4" borderId="0" xfId="0" applyNumberFormat="1" applyFont="1" applyFill="1" applyAlignment="1">
      <alignment horizontal="right" wrapText="1"/>
    </xf>
    <xf numFmtId="2" fontId="7" fillId="4" borderId="5" xfId="0" applyNumberFormat="1" applyFont="1" applyFill="1" applyBorder="1" applyAlignment="1">
      <alignment horizontal="right" wrapText="1"/>
    </xf>
    <xf numFmtId="49" fontId="11" fillId="0" borderId="1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6" fillId="2" borderId="14" xfId="1" applyFont="1" applyFill="1" applyBorder="1" applyAlignment="1">
      <alignment horizontal="left"/>
    </xf>
    <xf numFmtId="0" fontId="6" fillId="2" borderId="13" xfId="1" applyFont="1" applyFill="1" applyBorder="1" applyAlignment="1">
      <alignment horizontal="left"/>
    </xf>
    <xf numFmtId="0" fontId="6" fillId="2" borderId="17" xfId="1" applyFont="1" applyFill="1" applyBorder="1" applyAlignment="1">
      <alignment horizontal="left"/>
    </xf>
    <xf numFmtId="0" fontId="5" fillId="0" borderId="6" xfId="1" applyFont="1" applyBorder="1" applyAlignment="1">
      <alignment horizontal="left" wrapText="1"/>
    </xf>
    <xf numFmtId="0" fontId="5" fillId="0" borderId="0" xfId="1" applyFont="1" applyAlignment="1">
      <alignment horizontal="left" wrapText="1"/>
    </xf>
    <xf numFmtId="0" fontId="13" fillId="0" borderId="21" xfId="0" applyFont="1" applyBorder="1" applyAlignment="1">
      <alignment horizontal="center"/>
    </xf>
    <xf numFmtId="0" fontId="13" fillId="0" borderId="22" xfId="0" applyFont="1" applyBorder="1" applyAlignment="1">
      <alignment horizontal="center"/>
    </xf>
    <xf numFmtId="0" fontId="6" fillId="2" borderId="9" xfId="1" applyFont="1" applyFill="1" applyBorder="1" applyAlignment="1">
      <alignment horizontal="left"/>
    </xf>
    <xf numFmtId="0" fontId="6" fillId="2" borderId="8" xfId="1" applyFont="1" applyFill="1" applyBorder="1" applyAlignment="1">
      <alignment horizontal="left"/>
    </xf>
    <xf numFmtId="0" fontId="6" fillId="2" borderId="7" xfId="1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3" xfId="0" applyFont="1" applyBorder="1" applyAlignment="1">
      <alignment horizontal="center"/>
    </xf>
    <xf numFmtId="0" fontId="5" fillId="0" borderId="6" xfId="1" applyFont="1" applyBorder="1" applyAlignment="1">
      <alignment horizontal="left"/>
    </xf>
    <xf numFmtId="0" fontId="5" fillId="0" borderId="0" xfId="1" applyFont="1" applyAlignment="1">
      <alignment horizontal="left"/>
    </xf>
    <xf numFmtId="0" fontId="13" fillId="0" borderId="0" xfId="0" applyFont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0" borderId="9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0" fontId="6" fillId="2" borderId="14" xfId="1" applyFont="1" applyFill="1" applyBorder="1" applyAlignment="1">
      <alignment horizontal="left" vertical="center"/>
    </xf>
    <xf numFmtId="0" fontId="6" fillId="2" borderId="13" xfId="1" applyFont="1" applyFill="1" applyBorder="1" applyAlignment="1">
      <alignment horizontal="left" vertical="center"/>
    </xf>
    <xf numFmtId="0" fontId="6" fillId="2" borderId="17" xfId="1" applyFont="1" applyFill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5" fillId="0" borderId="6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49" fontId="7" fillId="4" borderId="4" xfId="0" applyNumberFormat="1" applyFont="1" applyFill="1" applyBorder="1" applyAlignment="1">
      <alignment horizontal="right" vertical="center" wrapText="1"/>
    </xf>
    <xf numFmtId="49" fontId="7" fillId="4" borderId="13" xfId="0" applyNumberFormat="1" applyFont="1" applyFill="1" applyBorder="1" applyAlignment="1">
      <alignment horizontal="right" vertical="center" wrapText="1"/>
    </xf>
    <xf numFmtId="49" fontId="7" fillId="4" borderId="17" xfId="0" applyNumberFormat="1" applyFont="1" applyFill="1" applyBorder="1" applyAlignment="1">
      <alignment horizontal="right" vertical="center" wrapText="1"/>
    </xf>
    <xf numFmtId="49" fontId="7" fillId="4" borderId="4" xfId="0" applyNumberFormat="1" applyFont="1" applyFill="1" applyBorder="1" applyAlignment="1">
      <alignment horizontal="right" wrapText="1"/>
    </xf>
    <xf numFmtId="49" fontId="7" fillId="4" borderId="13" xfId="0" applyNumberFormat="1" applyFont="1" applyFill="1" applyBorder="1" applyAlignment="1">
      <alignment horizontal="right" wrapText="1"/>
    </xf>
    <xf numFmtId="49" fontId="7" fillId="4" borderId="17" xfId="0" applyNumberFormat="1" applyFont="1" applyFill="1" applyBorder="1" applyAlignment="1">
      <alignment horizontal="right" wrapText="1"/>
    </xf>
    <xf numFmtId="49" fontId="7" fillId="4" borderId="6" xfId="0" applyNumberFormat="1" applyFont="1" applyFill="1" applyBorder="1" applyAlignment="1">
      <alignment horizontal="right" wrapText="1"/>
    </xf>
    <xf numFmtId="49" fontId="7" fillId="4" borderId="8" xfId="0" applyNumberFormat="1" applyFont="1" applyFill="1" applyBorder="1" applyAlignment="1">
      <alignment horizontal="right" wrapText="1"/>
    </xf>
    <xf numFmtId="49" fontId="7" fillId="4" borderId="7" xfId="0" applyNumberFormat="1" applyFont="1" applyFill="1" applyBorder="1" applyAlignment="1">
      <alignment horizontal="right" wrapText="1"/>
    </xf>
    <xf numFmtId="0" fontId="6" fillId="2" borderId="9" xfId="1" applyFont="1" applyFill="1" applyBorder="1" applyAlignment="1">
      <alignment horizontal="left" vertical="center"/>
    </xf>
    <xf numFmtId="0" fontId="6" fillId="2" borderId="8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49" fontId="14" fillId="0" borderId="10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16" borderId="18" xfId="0" applyFont="1" applyFill="1" applyBorder="1" applyAlignment="1">
      <alignment horizontal="center" vertical="center"/>
    </xf>
    <xf numFmtId="0" fontId="5" fillId="16" borderId="10" xfId="0" applyFont="1" applyFill="1" applyBorder="1" applyAlignment="1">
      <alignment horizontal="center" vertical="center"/>
    </xf>
    <xf numFmtId="0" fontId="5" fillId="16" borderId="19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10" borderId="18" xfId="0" applyFont="1" applyFill="1" applyBorder="1" applyAlignment="1">
      <alignment horizontal="center" vertical="center"/>
    </xf>
    <xf numFmtId="0" fontId="5" fillId="10" borderId="10" xfId="0" applyFont="1" applyFill="1" applyBorder="1" applyAlignment="1">
      <alignment horizontal="center" vertical="center"/>
    </xf>
    <xf numFmtId="0" fontId="5" fillId="10" borderId="19" xfId="0" applyFont="1" applyFill="1" applyBorder="1" applyAlignment="1">
      <alignment horizontal="center" vertical="center"/>
    </xf>
    <xf numFmtId="0" fontId="5" fillId="6" borderId="18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/>
    </xf>
    <xf numFmtId="0" fontId="5" fillId="6" borderId="19" xfId="0" applyFont="1" applyFill="1" applyBorder="1" applyAlignment="1">
      <alignment horizontal="center" vertical="center"/>
    </xf>
    <xf numFmtId="0" fontId="5" fillId="13" borderId="18" xfId="0" applyFont="1" applyFill="1" applyBorder="1" applyAlignment="1">
      <alignment horizontal="center" vertical="center"/>
    </xf>
    <xf numFmtId="0" fontId="5" fillId="13" borderId="19" xfId="0" applyFont="1" applyFill="1" applyBorder="1" applyAlignment="1">
      <alignment horizontal="center" vertical="center"/>
    </xf>
    <xf numFmtId="0" fontId="5" fillId="11" borderId="18" xfId="0" applyFont="1" applyFill="1" applyBorder="1" applyAlignment="1">
      <alignment horizontal="center" vertical="center"/>
    </xf>
    <xf numFmtId="0" fontId="5" fillId="11" borderId="19" xfId="0" applyFont="1" applyFill="1" applyBorder="1" applyAlignment="1">
      <alignment horizontal="center" vertical="center"/>
    </xf>
    <xf numFmtId="0" fontId="5" fillId="13" borderId="7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7" borderId="18" xfId="0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horizontal="center" vertical="center"/>
    </xf>
    <xf numFmtId="0" fontId="5" fillId="7" borderId="19" xfId="0" applyFont="1" applyFill="1" applyBorder="1" applyAlignment="1">
      <alignment horizontal="center" vertical="center"/>
    </xf>
    <xf numFmtId="0" fontId="5" fillId="11" borderId="10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8" borderId="18" xfId="0" applyFont="1" applyFill="1" applyBorder="1" applyAlignment="1">
      <alignment horizontal="center" vertical="center"/>
    </xf>
    <xf numFmtId="0" fontId="5" fillId="8" borderId="10" xfId="0" applyFont="1" applyFill="1" applyBorder="1" applyAlignment="1">
      <alignment horizontal="center" vertical="center"/>
    </xf>
    <xf numFmtId="0" fontId="5" fillId="8" borderId="19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left" vertical="center"/>
    </xf>
    <xf numFmtId="0" fontId="5" fillId="17" borderId="18" xfId="0" applyFont="1" applyFill="1" applyBorder="1" applyAlignment="1">
      <alignment horizontal="center" vertical="center"/>
    </xf>
    <xf numFmtId="0" fontId="5" fillId="17" borderId="10" xfId="0" applyFont="1" applyFill="1" applyBorder="1" applyAlignment="1">
      <alignment horizontal="center" vertical="center"/>
    </xf>
    <xf numFmtId="0" fontId="5" fillId="17" borderId="19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18" borderId="7" xfId="0" applyFont="1" applyFill="1" applyBorder="1" applyAlignment="1">
      <alignment horizontal="center" vertical="center"/>
    </xf>
    <xf numFmtId="0" fontId="5" fillId="18" borderId="5" xfId="0" applyFont="1" applyFill="1" applyBorder="1" applyAlignment="1">
      <alignment horizontal="center" vertical="center"/>
    </xf>
    <xf numFmtId="0" fontId="5" fillId="18" borderId="2" xfId="0" applyFont="1" applyFill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18" borderId="18" xfId="0" applyFont="1" applyFill="1" applyBorder="1" applyAlignment="1">
      <alignment horizontal="center" vertical="center"/>
    </xf>
    <xf numFmtId="0" fontId="5" fillId="18" borderId="10" xfId="0" applyFont="1" applyFill="1" applyBorder="1" applyAlignment="1">
      <alignment horizontal="center" vertical="center"/>
    </xf>
    <xf numFmtId="0" fontId="5" fillId="18" borderId="19" xfId="0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</cellXfs>
  <cellStyles count="6">
    <cellStyle name="Comma" xfId="5" builtinId="3"/>
    <cellStyle name="Normaallaad 2" xfId="1" xr:uid="{468C31F2-98EF-40BB-B61A-5EA47F0DEA23}"/>
    <cellStyle name="Normaallaad 2 2" xfId="2" xr:uid="{736F65AA-746E-4BD0-AA72-D4FA927908E0}"/>
    <cellStyle name="Normaallaad 2 2 2" xfId="3" xr:uid="{6D350A2C-1A76-45CA-81EC-2FC18A8FCF20}"/>
    <cellStyle name="Normal" xfId="0" builtinId="0"/>
    <cellStyle name="Normal 2" xfId="4" xr:uid="{A7E1C560-4336-4618-B245-62C99A095BB3}"/>
  </cellStyles>
  <dxfs count="61">
    <dxf>
      <fill>
        <patternFill>
          <bgColor rgb="FF00B0F0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rgb="FF00B0F0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5"/>
        </patternFill>
      </fill>
    </dxf>
    <dxf>
      <fill>
        <patternFill>
          <bgColor rgb="FFB2B2B2"/>
        </patternFill>
      </fill>
    </dxf>
    <dxf>
      <fill>
        <patternFill>
          <bgColor theme="5" tint="-0.499984740745262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B2B2B2"/>
        </patternFill>
      </fill>
    </dxf>
    <dxf>
      <fill>
        <patternFill>
          <bgColor theme="5" tint="-0.499984740745262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rgb="FF00B0F0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rgb="FF00B0F0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rgb="FF00B0F0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5"/>
        </patternFill>
      </fill>
    </dxf>
    <dxf>
      <fill>
        <patternFill>
          <bgColor rgb="FF00B0F0"/>
        </patternFill>
      </fill>
    </dxf>
    <dxf>
      <fill>
        <patternFill>
          <bgColor theme="5"/>
        </patternFill>
      </fill>
    </dxf>
    <dxf>
      <fill>
        <patternFill>
          <bgColor rgb="FFB2B2B2"/>
        </patternFill>
      </fill>
    </dxf>
    <dxf>
      <fill>
        <patternFill>
          <bgColor theme="5"/>
        </patternFill>
      </fill>
    </dxf>
    <dxf>
      <fill>
        <patternFill>
          <bgColor theme="5" tint="-0.499984740745262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B2B2B2"/>
        </patternFill>
      </fill>
    </dxf>
    <dxf>
      <fill>
        <patternFill>
          <bgColor theme="5" tint="-0.499984740745262"/>
        </patternFill>
      </fill>
    </dxf>
    <dxf>
      <fill>
        <patternFill>
          <bgColor theme="5"/>
        </patternFill>
      </fill>
    </dxf>
    <dxf>
      <fill>
        <patternFill>
          <bgColor rgb="FF00B0F0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00B0F0"/>
        </patternFill>
      </fill>
    </dxf>
    <dxf>
      <fill>
        <patternFill>
          <bgColor theme="5"/>
        </patternFill>
      </fill>
    </dxf>
    <dxf>
      <fill>
        <patternFill>
          <bgColor rgb="FFB2B2B2"/>
        </patternFill>
      </fill>
    </dxf>
    <dxf>
      <fill>
        <patternFill>
          <bgColor theme="5" tint="-0.499984740745262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</dxfs>
  <tableStyles count="0" defaultTableStyle="TableStyleMedium2" defaultPivotStyle="PivotStyleLight16"/>
  <colors>
    <mruColors>
      <color rgb="FFF0DF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18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21" Type="http://schemas.microsoft.com/office/2022/10/relationships/richValueRel" Target="richData/richValueRel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20" Type="http://schemas.microsoft.com/office/2017/06/relationships/rdRichValue" Target="richData/rdrichvalue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19" Type="http://schemas.microsoft.com/office/2017/06/relationships/rdRichValueStructure" Target="richData/rdrichvaluestructure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3">
  <rv s="0">
    <v>0</v>
    <v>5</v>
  </rv>
  <rv s="0">
    <v>1</v>
    <v>5</v>
  </rv>
  <rv s="0">
    <v>2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5203F-2DE2-42EB-AC54-C08AB38EFFC8}">
  <sheetPr>
    <tabColor theme="9" tint="0.59999389629810485"/>
    <pageSetUpPr fitToPage="1"/>
  </sheetPr>
  <dimension ref="A1:W101"/>
  <sheetViews>
    <sheetView topLeftCell="A61" zoomScale="60" zoomScaleNormal="60" workbookViewId="0">
      <selection activeCell="J76" sqref="J76"/>
    </sheetView>
  </sheetViews>
  <sheetFormatPr defaultColWidth="9.25" defaultRowHeight="15"/>
  <cols>
    <col min="1" max="1" width="25.625" style="1" customWidth="1"/>
    <col min="2" max="2" width="61.75" style="1" customWidth="1"/>
    <col min="3" max="3" width="103.125" style="1" customWidth="1"/>
    <col min="4" max="8" width="15.625" style="1" customWidth="1"/>
    <col min="9" max="9" width="9.25" style="1"/>
    <col min="10" max="14" width="15.625" style="1" customWidth="1"/>
    <col min="15" max="16384" width="9.25" style="1"/>
  </cols>
  <sheetData>
    <row r="1" spans="1:14" ht="18.95" customHeight="1">
      <c r="A1" s="357" t="e" vm="1">
        <v>#VALUE!</v>
      </c>
      <c r="B1" s="357"/>
      <c r="C1" s="365" t="e" vm="2">
        <v>#VALUE!</v>
      </c>
    </row>
    <row r="2" spans="1:14" ht="18.95" customHeight="1">
      <c r="A2" s="357"/>
      <c r="B2" s="357"/>
      <c r="C2" s="365"/>
    </row>
    <row r="3" spans="1:14" ht="18.95" customHeight="1">
      <c r="A3" s="357"/>
      <c r="B3" s="357"/>
      <c r="C3" s="365"/>
    </row>
    <row r="4" spans="1:14" ht="18.95" customHeight="1">
      <c r="A4" s="357"/>
      <c r="B4" s="357"/>
      <c r="C4" s="365"/>
    </row>
    <row r="5" spans="1:14" ht="18.95" customHeight="1">
      <c r="A5" s="357"/>
      <c r="B5" s="357"/>
      <c r="C5" s="365"/>
    </row>
    <row r="6" spans="1:14" ht="30">
      <c r="A6" s="358" t="s">
        <v>0</v>
      </c>
      <c r="B6" s="358"/>
      <c r="C6" s="365"/>
    </row>
    <row r="7" spans="1:14" ht="30">
      <c r="A7" s="27" t="s">
        <v>1</v>
      </c>
      <c r="B7" s="27" t="s">
        <v>2</v>
      </c>
      <c r="C7" s="366"/>
      <c r="D7" s="367" t="s">
        <v>3</v>
      </c>
      <c r="E7" s="368"/>
      <c r="F7" s="368"/>
      <c r="G7" s="368"/>
      <c r="H7" s="369"/>
      <c r="J7" s="367" t="s">
        <v>4</v>
      </c>
      <c r="K7" s="368"/>
      <c r="L7" s="368"/>
      <c r="M7" s="368"/>
      <c r="N7" s="369"/>
    </row>
    <row r="8" spans="1:14" s="19" customFormat="1" ht="50.1" customHeight="1">
      <c r="A8" s="198" t="s">
        <v>5</v>
      </c>
      <c r="B8" s="29" t="s">
        <v>6</v>
      </c>
      <c r="C8" s="16" t="s">
        <v>7</v>
      </c>
      <c r="D8" s="15" t="s">
        <v>8</v>
      </c>
      <c r="E8" s="15" t="s">
        <v>9</v>
      </c>
      <c r="F8" s="15" t="s">
        <v>10</v>
      </c>
      <c r="G8" s="15" t="s">
        <v>11</v>
      </c>
      <c r="H8" s="15" t="s">
        <v>12</v>
      </c>
      <c r="J8" s="15" t="s">
        <v>8</v>
      </c>
      <c r="K8" s="15" t="s">
        <v>9</v>
      </c>
      <c r="L8" s="15" t="s">
        <v>10</v>
      </c>
      <c r="M8" s="15" t="s">
        <v>11</v>
      </c>
      <c r="N8" s="15" t="s">
        <v>12</v>
      </c>
    </row>
    <row r="9" spans="1:14" ht="30.75">
      <c r="A9" s="224"/>
      <c r="B9" s="51" t="s">
        <v>13</v>
      </c>
      <c r="C9" s="56" t="s">
        <v>14</v>
      </c>
      <c r="D9" s="55">
        <v>120</v>
      </c>
      <c r="E9" s="9">
        <v>130</v>
      </c>
      <c r="F9" s="9">
        <v>3.17</v>
      </c>
      <c r="G9" s="9">
        <v>8.75</v>
      </c>
      <c r="H9" s="9">
        <v>9.52</v>
      </c>
      <c r="J9" s="9">
        <v>140</v>
      </c>
      <c r="K9" s="9">
        <f>J9*E9/D9</f>
        <v>151.66666666666666</v>
      </c>
      <c r="L9" s="9">
        <f t="shared" ref="L9:N23" si="0">K9*F9/E9</f>
        <v>3.6983333333333333</v>
      </c>
      <c r="M9" s="9">
        <f t="shared" si="0"/>
        <v>10.208333333333334</v>
      </c>
      <c r="N9" s="9">
        <f t="shared" si="0"/>
        <v>11.106666666666667</v>
      </c>
    </row>
    <row r="10" spans="1:14" ht="30">
      <c r="A10" s="225" t="s">
        <v>15</v>
      </c>
      <c r="B10" s="51" t="s">
        <v>16</v>
      </c>
      <c r="C10" s="56" t="s">
        <v>17</v>
      </c>
      <c r="D10" s="55">
        <v>120</v>
      </c>
      <c r="E10" s="9">
        <v>95.4</v>
      </c>
      <c r="F10" s="9">
        <v>7.6800000000000006</v>
      </c>
      <c r="G10" s="9">
        <v>4.5600000000000005</v>
      </c>
      <c r="H10" s="9">
        <v>3.18</v>
      </c>
      <c r="J10" s="14">
        <v>140</v>
      </c>
      <c r="K10" s="9">
        <f t="shared" ref="K10:K23" si="1">J10*E10/D10</f>
        <v>111.3</v>
      </c>
      <c r="L10" s="9">
        <f t="shared" si="0"/>
        <v>8.9599999999999991</v>
      </c>
      <c r="M10" s="9">
        <f t="shared" si="0"/>
        <v>5.3199999999999994</v>
      </c>
      <c r="N10" s="9">
        <f t="shared" si="0"/>
        <v>3.7099999999999995</v>
      </c>
    </row>
    <row r="11" spans="1:14" ht="18.95" customHeight="1">
      <c r="A11" s="226"/>
      <c r="B11" s="209" t="s">
        <v>18</v>
      </c>
      <c r="C11" s="35" t="s">
        <v>19</v>
      </c>
      <c r="D11" s="31">
        <v>60</v>
      </c>
      <c r="E11" s="9">
        <v>102.93899999999999</v>
      </c>
      <c r="F11" s="9">
        <v>21.394199999999998</v>
      </c>
      <c r="G11" s="9">
        <v>0.80699999999999994</v>
      </c>
      <c r="H11" s="9">
        <v>3.4061999999999997</v>
      </c>
      <c r="J11" s="12">
        <v>100</v>
      </c>
      <c r="K11" s="9">
        <f t="shared" si="1"/>
        <v>171.565</v>
      </c>
      <c r="L11" s="9">
        <f t="shared" si="0"/>
        <v>35.656999999999996</v>
      </c>
      <c r="M11" s="9">
        <f t="shared" si="0"/>
        <v>1.3449999999999998</v>
      </c>
      <c r="N11" s="9">
        <f t="shared" si="0"/>
        <v>5.6769999999999987</v>
      </c>
    </row>
    <row r="12" spans="1:14" ht="18.95" customHeight="1">
      <c r="A12" s="227"/>
      <c r="B12" s="210" t="s">
        <v>20</v>
      </c>
      <c r="C12" s="35" t="s">
        <v>21</v>
      </c>
      <c r="D12" s="31">
        <v>60</v>
      </c>
      <c r="E12" s="9">
        <v>92.52</v>
      </c>
      <c r="F12" s="9">
        <v>16.2</v>
      </c>
      <c r="G12" s="9">
        <v>2.8451999999999997</v>
      </c>
      <c r="H12" s="9">
        <v>1.3662000000000001</v>
      </c>
      <c r="J12" s="12">
        <v>100</v>
      </c>
      <c r="K12" s="9">
        <f t="shared" si="1"/>
        <v>154.19999999999999</v>
      </c>
      <c r="L12" s="9">
        <f t="shared" si="0"/>
        <v>26.999999999999996</v>
      </c>
      <c r="M12" s="9">
        <f t="shared" si="0"/>
        <v>4.7419999999999991</v>
      </c>
      <c r="N12" s="9">
        <f t="shared" si="0"/>
        <v>2.2769999999999997</v>
      </c>
    </row>
    <row r="13" spans="1:14" ht="18.95" customHeight="1">
      <c r="A13" s="227"/>
      <c r="B13" s="215" t="s">
        <v>22</v>
      </c>
      <c r="C13" s="35"/>
      <c r="D13" s="31">
        <v>50</v>
      </c>
      <c r="E13" s="9">
        <v>17.236499999999999</v>
      </c>
      <c r="F13" s="9">
        <v>4.5220000000000002</v>
      </c>
      <c r="G13" s="9">
        <v>0.1065</v>
      </c>
      <c r="H13" s="9">
        <v>0.31900000000000001</v>
      </c>
      <c r="J13" s="12">
        <v>100</v>
      </c>
      <c r="K13" s="9">
        <f t="shared" si="1"/>
        <v>34.472999999999999</v>
      </c>
      <c r="L13" s="9">
        <f t="shared" si="0"/>
        <v>9.0440000000000005</v>
      </c>
      <c r="M13" s="9">
        <f t="shared" si="0"/>
        <v>0.21299999999999999</v>
      </c>
      <c r="N13" s="9">
        <f t="shared" si="0"/>
        <v>0.6379999999999999</v>
      </c>
    </row>
    <row r="14" spans="1:14" ht="18.95" customHeight="1">
      <c r="A14" s="227"/>
      <c r="B14" s="215" t="s">
        <v>23</v>
      </c>
      <c r="C14" s="37" t="s">
        <v>24</v>
      </c>
      <c r="D14" s="31">
        <v>10</v>
      </c>
      <c r="E14" s="9">
        <v>4.1116999999999999</v>
      </c>
      <c r="F14" s="9">
        <v>0.54580000000000006</v>
      </c>
      <c r="G14" s="9">
        <v>4.9100000000000005E-2</v>
      </c>
      <c r="H14" s="9">
        <v>0.38</v>
      </c>
      <c r="J14" s="12">
        <v>50</v>
      </c>
      <c r="K14" s="9">
        <f t="shared" si="1"/>
        <v>20.558500000000002</v>
      </c>
      <c r="L14" s="9">
        <f t="shared" si="0"/>
        <v>2.7290000000000005</v>
      </c>
      <c r="M14" s="9">
        <f t="shared" si="0"/>
        <v>0.24550000000000002</v>
      </c>
      <c r="N14" s="9">
        <f t="shared" si="0"/>
        <v>1.9000000000000001</v>
      </c>
    </row>
    <row r="15" spans="1:14" ht="18.95" customHeight="1">
      <c r="A15" s="227"/>
      <c r="B15" s="242" t="s">
        <v>25</v>
      </c>
      <c r="C15" s="52" t="s">
        <v>26</v>
      </c>
      <c r="D15" s="31">
        <v>50</v>
      </c>
      <c r="E15" s="9">
        <v>20.9</v>
      </c>
      <c r="F15" s="9">
        <v>4.7975000000000003</v>
      </c>
      <c r="G15" s="9">
        <v>9.8500000000000004E-2</v>
      </c>
      <c r="H15" s="9">
        <v>0.85550000000000004</v>
      </c>
      <c r="J15" s="12">
        <v>100</v>
      </c>
      <c r="K15" s="9">
        <f t="shared" si="1"/>
        <v>41.8</v>
      </c>
      <c r="L15" s="9">
        <f t="shared" si="0"/>
        <v>9.5950000000000006</v>
      </c>
      <c r="M15" s="9">
        <f t="shared" si="0"/>
        <v>0.19700000000000001</v>
      </c>
      <c r="N15" s="9">
        <f t="shared" si="0"/>
        <v>1.7109999999999999</v>
      </c>
    </row>
    <row r="16" spans="1:14" ht="18.95" customHeight="1">
      <c r="A16" s="227"/>
      <c r="B16" s="242" t="s">
        <v>27</v>
      </c>
      <c r="C16" s="47"/>
      <c r="D16" s="54">
        <v>100</v>
      </c>
      <c r="E16" s="9">
        <v>16.899999999999999</v>
      </c>
      <c r="F16" s="9">
        <v>2.2999999999999998</v>
      </c>
      <c r="G16" s="9">
        <v>0.16700000000000001</v>
      </c>
      <c r="H16" s="9">
        <v>0.86699999999999999</v>
      </c>
      <c r="J16" s="12">
        <v>100</v>
      </c>
      <c r="K16" s="9">
        <f t="shared" si="1"/>
        <v>16.899999999999999</v>
      </c>
      <c r="L16" s="9">
        <f t="shared" si="0"/>
        <v>2.2999999999999998</v>
      </c>
      <c r="M16" s="9">
        <f t="shared" si="0"/>
        <v>0.16700000000000001</v>
      </c>
      <c r="N16" s="9">
        <f t="shared" si="0"/>
        <v>0.86699999999999999</v>
      </c>
    </row>
    <row r="17" spans="1:23" ht="18.95" customHeight="1">
      <c r="A17" s="227"/>
      <c r="B17" s="208" t="s">
        <v>28</v>
      </c>
      <c r="C17" s="40" t="s">
        <v>29</v>
      </c>
      <c r="D17" s="31">
        <v>15</v>
      </c>
      <c r="E17" s="9">
        <v>91.315049999999999</v>
      </c>
      <c r="F17" s="9">
        <v>1.92</v>
      </c>
      <c r="G17" s="9">
        <v>7.7350499999999993</v>
      </c>
      <c r="H17" s="9">
        <v>4.2349499999999995</v>
      </c>
      <c r="J17" s="12">
        <v>10</v>
      </c>
      <c r="K17" s="9">
        <f t="shared" si="1"/>
        <v>60.8767</v>
      </c>
      <c r="L17" s="9">
        <f t="shared" si="0"/>
        <v>1.28</v>
      </c>
      <c r="M17" s="9">
        <f t="shared" si="0"/>
        <v>5.1566999999999998</v>
      </c>
      <c r="N17" s="9">
        <f t="shared" si="0"/>
        <v>2.8232999999999997</v>
      </c>
    </row>
    <row r="18" spans="1:23" ht="18.95" customHeight="1">
      <c r="A18" s="228" t="s">
        <v>30</v>
      </c>
      <c r="B18" s="212" t="s">
        <v>31</v>
      </c>
      <c r="C18" s="11"/>
      <c r="D18" s="12">
        <v>50</v>
      </c>
      <c r="E18" s="9">
        <v>28.195</v>
      </c>
      <c r="F18" s="9">
        <v>2.4375</v>
      </c>
      <c r="G18" s="9">
        <v>1.2849999999999999</v>
      </c>
      <c r="H18" s="9">
        <v>1.72</v>
      </c>
      <c r="I18" s="13"/>
      <c r="J18" s="12">
        <v>50</v>
      </c>
      <c r="K18" s="9">
        <f t="shared" si="1"/>
        <v>28.195</v>
      </c>
      <c r="L18" s="9">
        <f t="shared" si="0"/>
        <v>2.4375</v>
      </c>
      <c r="M18" s="9">
        <f t="shared" si="0"/>
        <v>1.2849999999999999</v>
      </c>
      <c r="N18" s="9">
        <f t="shared" si="0"/>
        <v>1.72</v>
      </c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8">
      <c r="A19" s="227"/>
      <c r="B19" s="215" t="s">
        <v>32</v>
      </c>
      <c r="C19" s="39" t="s">
        <v>33</v>
      </c>
      <c r="D19" s="53">
        <v>50</v>
      </c>
      <c r="E19" s="9">
        <v>37.372999999999998</v>
      </c>
      <c r="F19" s="9">
        <v>6.0614999999999997</v>
      </c>
      <c r="G19" s="9">
        <v>0.75</v>
      </c>
      <c r="H19" s="9">
        <v>1.6</v>
      </c>
      <c r="I19" s="13"/>
      <c r="J19" s="12">
        <v>50</v>
      </c>
      <c r="K19" s="9">
        <f t="shared" si="1"/>
        <v>37.372999999999998</v>
      </c>
      <c r="L19" s="9">
        <f t="shared" si="0"/>
        <v>6.0614999999999997</v>
      </c>
      <c r="M19" s="9">
        <f t="shared" si="0"/>
        <v>0.75</v>
      </c>
      <c r="N19" s="9">
        <f t="shared" si="0"/>
        <v>1.6000000000000003</v>
      </c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8.95" customHeight="1">
      <c r="A20" s="227"/>
      <c r="B20" s="215" t="s">
        <v>34</v>
      </c>
      <c r="C20" s="52" t="s">
        <v>35</v>
      </c>
      <c r="D20" s="53">
        <v>50</v>
      </c>
      <c r="E20" s="9">
        <v>0.2</v>
      </c>
      <c r="F20" s="9">
        <v>0</v>
      </c>
      <c r="G20" s="9">
        <v>0</v>
      </c>
      <c r="H20" s="9">
        <v>0.05</v>
      </c>
      <c r="I20" s="13"/>
      <c r="J20" s="12">
        <v>50</v>
      </c>
      <c r="K20" s="9">
        <f t="shared" si="1"/>
        <v>0.2</v>
      </c>
      <c r="L20" s="9">
        <f t="shared" si="0"/>
        <v>0</v>
      </c>
      <c r="M20" s="9">
        <v>0</v>
      </c>
      <c r="N20" s="9">
        <v>0.05</v>
      </c>
      <c r="O20" s="20"/>
      <c r="P20" s="20"/>
      <c r="Q20" s="20"/>
      <c r="R20" s="20"/>
      <c r="S20" s="20"/>
      <c r="T20" s="20"/>
      <c r="U20" s="20"/>
      <c r="V20" s="20"/>
      <c r="W20" s="20"/>
    </row>
    <row r="21" spans="1:23" ht="18.95" customHeight="1">
      <c r="A21" s="227"/>
      <c r="B21" s="215" t="s">
        <v>36</v>
      </c>
      <c r="C21" s="52"/>
      <c r="D21" s="31">
        <v>50</v>
      </c>
      <c r="E21" s="9">
        <v>123.1</v>
      </c>
      <c r="F21" s="9">
        <v>26.15</v>
      </c>
      <c r="G21" s="9">
        <v>1</v>
      </c>
      <c r="H21" s="9">
        <v>3.5750000000000002</v>
      </c>
      <c r="J21" s="12">
        <v>30</v>
      </c>
      <c r="K21" s="9">
        <f t="shared" si="1"/>
        <v>73.86</v>
      </c>
      <c r="L21" s="9">
        <f t="shared" si="0"/>
        <v>15.69</v>
      </c>
      <c r="M21" s="9">
        <f t="shared" si="0"/>
        <v>0.6</v>
      </c>
      <c r="N21" s="9">
        <f t="shared" si="0"/>
        <v>2.145</v>
      </c>
      <c r="O21" s="20"/>
      <c r="P21" s="20"/>
      <c r="Q21" s="20"/>
      <c r="R21" s="20"/>
      <c r="S21" s="20"/>
      <c r="T21" s="20"/>
      <c r="U21" s="20"/>
      <c r="V21" s="20"/>
      <c r="W21" s="20"/>
    </row>
    <row r="22" spans="1:23" ht="18.95" customHeight="1">
      <c r="A22" s="227"/>
      <c r="B22" s="215" t="s">
        <v>37</v>
      </c>
      <c r="C22" s="52"/>
      <c r="D22" s="31">
        <v>50</v>
      </c>
      <c r="E22" s="9">
        <v>12.1</v>
      </c>
      <c r="F22" s="9">
        <v>2.1</v>
      </c>
      <c r="G22" s="9">
        <v>0.1</v>
      </c>
      <c r="H22" s="9">
        <v>0.25</v>
      </c>
      <c r="J22" s="12">
        <v>50</v>
      </c>
      <c r="K22" s="9">
        <f t="shared" si="1"/>
        <v>12.1</v>
      </c>
      <c r="L22" s="9">
        <f t="shared" si="0"/>
        <v>2.1</v>
      </c>
      <c r="M22" s="9">
        <f t="shared" si="0"/>
        <v>0.1</v>
      </c>
      <c r="N22" s="9">
        <f t="shared" si="0"/>
        <v>0.25</v>
      </c>
      <c r="O22" s="20"/>
      <c r="P22" s="20"/>
      <c r="Q22" s="20"/>
      <c r="R22" s="20"/>
      <c r="S22" s="20"/>
      <c r="T22" s="20"/>
      <c r="U22" s="20"/>
      <c r="V22" s="20"/>
      <c r="W22" s="20"/>
    </row>
    <row r="23" spans="1:23" ht="18.95" customHeight="1">
      <c r="A23" s="265"/>
      <c r="B23" s="215" t="s">
        <v>38</v>
      </c>
      <c r="C23" s="52"/>
      <c r="D23" s="31">
        <v>50</v>
      </c>
      <c r="E23" s="9">
        <v>19.988</v>
      </c>
      <c r="F23" s="9">
        <v>5.97</v>
      </c>
      <c r="G23" s="9">
        <v>0</v>
      </c>
      <c r="H23" s="9">
        <v>0.15</v>
      </c>
      <c r="J23" s="12">
        <v>50</v>
      </c>
      <c r="K23" s="9">
        <f t="shared" si="1"/>
        <v>19.988</v>
      </c>
      <c r="L23" s="9">
        <f t="shared" si="0"/>
        <v>5.97</v>
      </c>
      <c r="M23" s="9">
        <f t="shared" si="0"/>
        <v>0</v>
      </c>
      <c r="N23" s="9">
        <v>0.15</v>
      </c>
      <c r="O23" s="20"/>
      <c r="P23" s="20"/>
      <c r="Q23" s="20"/>
      <c r="R23" s="20"/>
      <c r="S23" s="20"/>
      <c r="T23" s="20"/>
      <c r="U23" s="20"/>
      <c r="V23" s="20"/>
      <c r="W23" s="20"/>
    </row>
    <row r="24" spans="1:23" s="19" customFormat="1" ht="18.95" customHeight="1">
      <c r="A24" s="184"/>
      <c r="B24" s="10"/>
      <c r="C24" s="10" t="s">
        <v>39</v>
      </c>
      <c r="D24" s="17"/>
      <c r="E24" s="30">
        <f>SUM(E9,E11:E23)</f>
        <v>696.87824999999998</v>
      </c>
      <c r="F24" s="30">
        <f t="shared" ref="F24:H24" si="2">SUM(F9,F11:F23)</f>
        <v>97.5685</v>
      </c>
      <c r="G24" s="30">
        <f t="shared" si="2"/>
        <v>23.693349999999999</v>
      </c>
      <c r="H24" s="30">
        <f t="shared" si="2"/>
        <v>28.293849999999999</v>
      </c>
      <c r="J24" s="17"/>
      <c r="K24" s="30">
        <f>SUM(K9,K11:K23)</f>
        <v>823.75586666666686</v>
      </c>
      <c r="L24" s="30">
        <f t="shared" ref="L24:N24" si="3">SUM(L9,L11:L23)</f>
        <v>123.5623333333333</v>
      </c>
      <c r="M24" s="30">
        <f t="shared" si="3"/>
        <v>25.009533333333337</v>
      </c>
      <c r="N24" s="30">
        <f t="shared" si="3"/>
        <v>32.914966666666665</v>
      </c>
      <c r="O24" s="21"/>
      <c r="P24" s="21"/>
      <c r="Q24" s="21"/>
      <c r="R24" s="21"/>
      <c r="S24" s="21"/>
      <c r="T24" s="21"/>
      <c r="U24" s="21"/>
      <c r="V24" s="21"/>
      <c r="W24" s="21"/>
    </row>
    <row r="25" spans="1:23" ht="50.1" customHeight="1">
      <c r="A25" s="198" t="s">
        <v>40</v>
      </c>
      <c r="B25" s="16" t="s">
        <v>6</v>
      </c>
      <c r="C25" s="16" t="s">
        <v>7</v>
      </c>
      <c r="D25" s="15" t="s">
        <v>8</v>
      </c>
      <c r="E25" s="15" t="s">
        <v>9</v>
      </c>
      <c r="F25" s="15" t="s">
        <v>10</v>
      </c>
      <c r="G25" s="15" t="s">
        <v>11</v>
      </c>
      <c r="H25" s="15" t="s">
        <v>12</v>
      </c>
      <c r="J25" s="15" t="s">
        <v>8</v>
      </c>
      <c r="K25" s="15" t="s">
        <v>9</v>
      </c>
      <c r="L25" s="15" t="s">
        <v>10</v>
      </c>
      <c r="M25" s="15" t="s">
        <v>11</v>
      </c>
      <c r="N25" s="15" t="s">
        <v>12</v>
      </c>
      <c r="O25" s="20"/>
      <c r="P25" s="20"/>
      <c r="Q25" s="20"/>
      <c r="R25" s="20"/>
      <c r="S25" s="20"/>
      <c r="T25" s="20"/>
      <c r="U25" s="20"/>
      <c r="V25" s="20"/>
      <c r="W25" s="20"/>
    </row>
    <row r="26" spans="1:23" ht="30">
      <c r="A26" s="231"/>
      <c r="B26" s="51" t="s">
        <v>41</v>
      </c>
      <c r="C26" s="50" t="s">
        <v>42</v>
      </c>
      <c r="D26" s="9">
        <v>200</v>
      </c>
      <c r="E26" s="9">
        <v>140</v>
      </c>
      <c r="F26" s="9">
        <v>9.1999999999999993</v>
      </c>
      <c r="G26" s="9">
        <v>8.4</v>
      </c>
      <c r="H26" s="9">
        <v>5.4799999999999995</v>
      </c>
      <c r="I26" s="13"/>
      <c r="J26" s="9">
        <v>300</v>
      </c>
      <c r="K26" s="9">
        <f>J26*E26/D26</f>
        <v>210</v>
      </c>
      <c r="L26" s="9">
        <f t="shared" ref="L26:N37" si="4">K26*F26/E26</f>
        <v>13.799999999999999</v>
      </c>
      <c r="M26" s="9">
        <f t="shared" si="4"/>
        <v>12.600000000000001</v>
      </c>
      <c r="N26" s="9">
        <f t="shared" si="4"/>
        <v>8.2200000000000006</v>
      </c>
      <c r="O26" s="20"/>
      <c r="P26" s="20"/>
      <c r="Q26" s="20"/>
      <c r="R26" s="20"/>
      <c r="S26" s="20"/>
      <c r="T26" s="20"/>
      <c r="U26" s="20"/>
      <c r="V26" s="20"/>
      <c r="W26" s="20"/>
    </row>
    <row r="27" spans="1:23" ht="30">
      <c r="A27" s="225" t="s">
        <v>15</v>
      </c>
      <c r="B27" s="51" t="s">
        <v>43</v>
      </c>
      <c r="C27" s="50" t="s">
        <v>44</v>
      </c>
      <c r="D27" s="14">
        <v>200</v>
      </c>
      <c r="E27" s="9">
        <v>103.2</v>
      </c>
      <c r="F27" s="9">
        <v>16.96</v>
      </c>
      <c r="G27" s="9">
        <v>0.43200000000000005</v>
      </c>
      <c r="H27" s="9">
        <v>5.2</v>
      </c>
      <c r="I27" s="13"/>
      <c r="J27" s="14">
        <v>300</v>
      </c>
      <c r="K27" s="9">
        <f t="shared" ref="K27:K37" si="5">J27*E27/D27</f>
        <v>154.80000000000001</v>
      </c>
      <c r="L27" s="9">
        <f t="shared" si="4"/>
        <v>25.44</v>
      </c>
      <c r="M27" s="9">
        <f t="shared" si="4"/>
        <v>0.64800000000000013</v>
      </c>
      <c r="N27" s="9">
        <f t="shared" si="4"/>
        <v>7.8000000000000007</v>
      </c>
      <c r="O27" s="20"/>
      <c r="P27" s="20"/>
      <c r="Q27" s="20"/>
      <c r="R27" s="20"/>
      <c r="S27" s="20"/>
      <c r="T27" s="20"/>
      <c r="U27" s="20"/>
      <c r="V27" s="20"/>
      <c r="W27" s="20"/>
    </row>
    <row r="28" spans="1:23" ht="18">
      <c r="A28" s="225"/>
      <c r="B28" s="76" t="s">
        <v>45</v>
      </c>
      <c r="C28" s="50"/>
      <c r="D28" s="14">
        <v>30</v>
      </c>
      <c r="E28" s="9">
        <v>66.5</v>
      </c>
      <c r="F28" s="9">
        <v>1.1399999999999999</v>
      </c>
      <c r="G28" s="9">
        <v>6.44</v>
      </c>
      <c r="H28" s="9">
        <v>0.99</v>
      </c>
      <c r="I28" s="13"/>
      <c r="J28" s="14">
        <v>30</v>
      </c>
      <c r="K28" s="9">
        <f t="shared" si="5"/>
        <v>66.5</v>
      </c>
      <c r="L28" s="9">
        <f t="shared" si="4"/>
        <v>1.1399999999999999</v>
      </c>
      <c r="M28" s="9">
        <f t="shared" si="4"/>
        <v>6.44</v>
      </c>
      <c r="N28" s="9">
        <f t="shared" si="4"/>
        <v>0.99</v>
      </c>
      <c r="O28" s="20"/>
      <c r="P28" s="20"/>
      <c r="Q28" s="20"/>
      <c r="R28" s="20"/>
      <c r="S28" s="20"/>
      <c r="T28" s="20"/>
      <c r="U28" s="20"/>
      <c r="V28" s="20"/>
      <c r="W28" s="20"/>
    </row>
    <row r="29" spans="1:23" s="48" customFormat="1" ht="18">
      <c r="A29" s="266"/>
      <c r="B29" s="209" t="s">
        <v>46</v>
      </c>
      <c r="C29" s="11" t="s">
        <v>47</v>
      </c>
      <c r="D29" s="28">
        <v>100</v>
      </c>
      <c r="E29" s="9">
        <v>79.400000000000006</v>
      </c>
      <c r="F29" s="9">
        <v>17.7</v>
      </c>
      <c r="G29" s="9">
        <v>0.23799999999999999</v>
      </c>
      <c r="H29" s="9">
        <v>0.82899999999999996</v>
      </c>
      <c r="I29" s="49"/>
      <c r="J29" s="12">
        <v>100</v>
      </c>
      <c r="K29" s="9">
        <f t="shared" si="5"/>
        <v>79.400000000000006</v>
      </c>
      <c r="L29" s="9">
        <f t="shared" si="4"/>
        <v>17.7</v>
      </c>
      <c r="M29" s="9">
        <f t="shared" si="4"/>
        <v>0.23799999999999996</v>
      </c>
      <c r="N29" s="9">
        <f t="shared" si="4"/>
        <v>0.82899999999999985</v>
      </c>
    </row>
    <row r="30" spans="1:23" s="23" customFormat="1" ht="18">
      <c r="A30" s="267"/>
      <c r="B30" s="212" t="s">
        <v>48</v>
      </c>
      <c r="C30" s="11" t="s">
        <v>49</v>
      </c>
      <c r="D30" s="28">
        <v>100</v>
      </c>
      <c r="E30" s="9">
        <v>144</v>
      </c>
      <c r="F30" s="9">
        <v>12.2</v>
      </c>
      <c r="G30" s="9">
        <v>8.34</v>
      </c>
      <c r="H30" s="9">
        <v>4.9000000000000004</v>
      </c>
      <c r="J30" s="12">
        <v>100</v>
      </c>
      <c r="K30" s="9">
        <f t="shared" si="5"/>
        <v>144</v>
      </c>
      <c r="L30" s="9">
        <f t="shared" si="4"/>
        <v>12.2</v>
      </c>
      <c r="M30" s="9">
        <f t="shared" si="4"/>
        <v>8.34</v>
      </c>
      <c r="N30" s="9">
        <f t="shared" si="4"/>
        <v>4.9000000000000004</v>
      </c>
      <c r="O30" s="24"/>
      <c r="P30" s="24"/>
    </row>
    <row r="31" spans="1:23" s="23" customFormat="1" ht="18.95" customHeight="1">
      <c r="A31" s="254" t="s">
        <v>30</v>
      </c>
      <c r="B31" s="212" t="s">
        <v>31</v>
      </c>
      <c r="C31" s="11"/>
      <c r="D31" s="12">
        <v>50</v>
      </c>
      <c r="E31" s="9">
        <v>28.195</v>
      </c>
      <c r="F31" s="9">
        <v>2.4375</v>
      </c>
      <c r="G31" s="9">
        <v>1.2849999999999999</v>
      </c>
      <c r="H31" s="9">
        <v>1.72</v>
      </c>
      <c r="I31" s="25"/>
      <c r="J31" s="12">
        <v>50</v>
      </c>
      <c r="K31" s="9">
        <f t="shared" si="5"/>
        <v>28.195</v>
      </c>
      <c r="L31" s="9">
        <f t="shared" si="4"/>
        <v>2.4375</v>
      </c>
      <c r="M31" s="9">
        <f t="shared" si="4"/>
        <v>1.2849999999999999</v>
      </c>
      <c r="N31" s="9">
        <f t="shared" si="4"/>
        <v>1.72</v>
      </c>
      <c r="O31" s="24"/>
      <c r="P31" s="26"/>
    </row>
    <row r="32" spans="1:23" s="23" customFormat="1" ht="18.95" customHeight="1">
      <c r="A32" s="267"/>
      <c r="B32" s="210" t="s">
        <v>50</v>
      </c>
      <c r="C32" s="59" t="s">
        <v>51</v>
      </c>
      <c r="D32" s="12">
        <v>50</v>
      </c>
      <c r="E32" s="9">
        <v>24.264399999999998</v>
      </c>
      <c r="F32" s="9">
        <v>5.891</v>
      </c>
      <c r="G32" s="9">
        <v>2.5000000000000001E-2</v>
      </c>
      <c r="H32" s="9">
        <v>0.18149999999999999</v>
      </c>
      <c r="I32" s="25"/>
      <c r="J32" s="12">
        <v>50</v>
      </c>
      <c r="K32" s="9">
        <f t="shared" si="5"/>
        <v>24.264400000000002</v>
      </c>
      <c r="L32" s="9">
        <f t="shared" si="4"/>
        <v>5.8910000000000009</v>
      </c>
      <c r="M32" s="9">
        <f t="shared" si="4"/>
        <v>2.5000000000000001E-2</v>
      </c>
      <c r="N32" s="9">
        <f t="shared" si="4"/>
        <v>0.18149999999999999</v>
      </c>
      <c r="O32" s="24"/>
      <c r="P32" s="24"/>
    </row>
    <row r="33" spans="1:22" s="23" customFormat="1" ht="18">
      <c r="A33" s="267"/>
      <c r="B33" s="210" t="s">
        <v>32</v>
      </c>
      <c r="C33" s="39" t="s">
        <v>33</v>
      </c>
      <c r="D33" s="12">
        <v>50</v>
      </c>
      <c r="E33" s="9">
        <v>37.372999999999998</v>
      </c>
      <c r="F33" s="9">
        <v>6.0614999999999997</v>
      </c>
      <c r="G33" s="9">
        <v>0.75</v>
      </c>
      <c r="H33" s="9">
        <v>1.6</v>
      </c>
      <c r="I33" s="25"/>
      <c r="J33" s="12">
        <v>50</v>
      </c>
      <c r="K33" s="9">
        <f t="shared" si="5"/>
        <v>37.372999999999998</v>
      </c>
      <c r="L33" s="9">
        <f t="shared" si="4"/>
        <v>6.0614999999999997</v>
      </c>
      <c r="M33" s="9">
        <f t="shared" si="4"/>
        <v>0.75</v>
      </c>
      <c r="N33" s="9">
        <f t="shared" si="4"/>
        <v>1.6000000000000003</v>
      </c>
      <c r="O33" s="24"/>
      <c r="P33" s="24"/>
    </row>
    <row r="34" spans="1:22" ht="18.95" customHeight="1">
      <c r="A34" s="236"/>
      <c r="B34" s="213" t="s">
        <v>34</v>
      </c>
      <c r="C34" s="44" t="s">
        <v>35</v>
      </c>
      <c r="D34" s="12">
        <v>50</v>
      </c>
      <c r="E34" s="9">
        <v>0.2</v>
      </c>
      <c r="F34" s="9">
        <v>0</v>
      </c>
      <c r="G34" s="9">
        <v>0</v>
      </c>
      <c r="H34" s="9">
        <v>0.05</v>
      </c>
      <c r="I34" s="13"/>
      <c r="J34" s="12">
        <v>50</v>
      </c>
      <c r="K34" s="9">
        <f t="shared" si="5"/>
        <v>0.2</v>
      </c>
      <c r="L34" s="9">
        <f t="shared" si="4"/>
        <v>0</v>
      </c>
      <c r="M34" s="9">
        <v>0</v>
      </c>
      <c r="N34" s="9">
        <v>0.05</v>
      </c>
      <c r="O34" s="20"/>
      <c r="P34" s="20"/>
    </row>
    <row r="35" spans="1:22" ht="18.95" customHeight="1">
      <c r="A35" s="236"/>
      <c r="B35" s="213" t="s">
        <v>36</v>
      </c>
      <c r="C35" s="44"/>
      <c r="D35" s="12">
        <v>50</v>
      </c>
      <c r="E35" s="9">
        <v>123.1</v>
      </c>
      <c r="F35" s="9">
        <v>26.15</v>
      </c>
      <c r="G35" s="9">
        <v>1</v>
      </c>
      <c r="H35" s="9">
        <v>3.5750000000000002</v>
      </c>
      <c r="J35" s="12">
        <v>30</v>
      </c>
      <c r="K35" s="9">
        <f t="shared" si="5"/>
        <v>73.86</v>
      </c>
      <c r="L35" s="9">
        <f t="shared" si="4"/>
        <v>15.69</v>
      </c>
      <c r="M35" s="9">
        <f t="shared" si="4"/>
        <v>0.6</v>
      </c>
      <c r="N35" s="9">
        <f t="shared" si="4"/>
        <v>2.145</v>
      </c>
      <c r="O35" s="20"/>
      <c r="P35" s="20"/>
    </row>
    <row r="36" spans="1:22" ht="18.95" customHeight="1">
      <c r="A36" s="236"/>
      <c r="B36" s="213" t="s">
        <v>52</v>
      </c>
      <c r="C36" s="44"/>
      <c r="D36" s="12">
        <v>50</v>
      </c>
      <c r="E36" s="9">
        <v>16.2</v>
      </c>
      <c r="F36" s="9">
        <v>2.8</v>
      </c>
      <c r="G36" s="9">
        <v>0.1</v>
      </c>
      <c r="H36" s="9">
        <v>0.3</v>
      </c>
      <c r="J36" s="12">
        <v>50</v>
      </c>
      <c r="K36" s="9">
        <f t="shared" si="5"/>
        <v>16.2</v>
      </c>
      <c r="L36" s="9">
        <f t="shared" si="4"/>
        <v>2.8</v>
      </c>
      <c r="M36" s="9">
        <f t="shared" si="4"/>
        <v>9.9999999999999992E-2</v>
      </c>
      <c r="N36" s="9">
        <f t="shared" si="4"/>
        <v>0.29999999999999993</v>
      </c>
      <c r="O36" s="20"/>
      <c r="P36" s="20"/>
    </row>
    <row r="37" spans="1:22" ht="18.95" customHeight="1">
      <c r="A37" s="268"/>
      <c r="B37" s="215" t="s">
        <v>53</v>
      </c>
      <c r="C37" s="37"/>
      <c r="D37" s="12">
        <v>50</v>
      </c>
      <c r="E37" s="9">
        <v>24.038</v>
      </c>
      <c r="F37" s="9">
        <v>6.74</v>
      </c>
      <c r="G37" s="9">
        <v>0</v>
      </c>
      <c r="H37" s="9">
        <v>0</v>
      </c>
      <c r="J37" s="12">
        <v>50</v>
      </c>
      <c r="K37" s="9">
        <f t="shared" si="5"/>
        <v>24.038</v>
      </c>
      <c r="L37" s="9">
        <f t="shared" si="4"/>
        <v>6.74</v>
      </c>
      <c r="M37" s="9">
        <f t="shared" si="4"/>
        <v>0</v>
      </c>
      <c r="N37" s="9">
        <v>0</v>
      </c>
      <c r="O37" s="20"/>
      <c r="P37" s="20"/>
    </row>
    <row r="38" spans="1:22" s="19" customFormat="1" ht="18.95" customHeight="1">
      <c r="A38" s="184"/>
      <c r="B38" s="10"/>
      <c r="C38" s="10" t="s">
        <v>39</v>
      </c>
      <c r="D38" s="17"/>
      <c r="E38" s="30">
        <f>SUM(E26,E28:E37)</f>
        <v>683.27040000000011</v>
      </c>
      <c r="F38" s="30">
        <f t="shared" ref="F38:H38" si="6">SUM(F26,F28:F37)</f>
        <v>90.32</v>
      </c>
      <c r="G38" s="30">
        <f t="shared" si="6"/>
        <v>26.577999999999999</v>
      </c>
      <c r="H38" s="30">
        <f t="shared" si="6"/>
        <v>19.625500000000002</v>
      </c>
      <c r="J38" s="33"/>
      <c r="K38" s="30">
        <f>SUM(K26,K28:K37)</f>
        <v>704.03040000000021</v>
      </c>
      <c r="L38" s="30">
        <f t="shared" ref="L38:N38" si="7">SUM(L26,L28:L37)</f>
        <v>84.46</v>
      </c>
      <c r="M38" s="30">
        <f t="shared" si="7"/>
        <v>30.378000000000004</v>
      </c>
      <c r="N38" s="30">
        <f t="shared" si="7"/>
        <v>20.935500000000005</v>
      </c>
      <c r="O38" s="21"/>
      <c r="P38" s="21"/>
      <c r="Q38" s="21"/>
      <c r="R38" s="21"/>
      <c r="S38" s="21"/>
      <c r="T38" s="21"/>
      <c r="U38" s="21"/>
      <c r="V38" s="21"/>
    </row>
    <row r="39" spans="1:22" ht="50.1" customHeight="1">
      <c r="A39" s="198" t="s">
        <v>54</v>
      </c>
      <c r="B39" s="16" t="s">
        <v>6</v>
      </c>
      <c r="C39" s="16" t="s">
        <v>7</v>
      </c>
      <c r="D39" s="15" t="s">
        <v>8</v>
      </c>
      <c r="E39" s="15" t="s">
        <v>9</v>
      </c>
      <c r="F39" s="15" t="s">
        <v>10</v>
      </c>
      <c r="G39" s="15" t="s">
        <v>11</v>
      </c>
      <c r="H39" s="15" t="s">
        <v>12</v>
      </c>
      <c r="J39" s="15" t="s">
        <v>8</v>
      </c>
      <c r="K39" s="15" t="s">
        <v>9</v>
      </c>
      <c r="L39" s="15" t="s">
        <v>10</v>
      </c>
      <c r="M39" s="15" t="s">
        <v>11</v>
      </c>
      <c r="N39" s="15" t="s">
        <v>12</v>
      </c>
      <c r="O39" s="20"/>
      <c r="P39" s="20"/>
      <c r="Q39" s="20"/>
      <c r="R39" s="20"/>
      <c r="S39" s="20"/>
      <c r="T39" s="20"/>
      <c r="U39" s="20"/>
      <c r="V39" s="20"/>
    </row>
    <row r="40" spans="1:22" s="19" customFormat="1" ht="18">
      <c r="A40" s="232"/>
      <c r="B40" s="43" t="s">
        <v>55</v>
      </c>
      <c r="C40" s="39" t="s">
        <v>56</v>
      </c>
      <c r="D40" s="9">
        <v>120</v>
      </c>
      <c r="E40" s="9">
        <v>231</v>
      </c>
      <c r="F40" s="9">
        <v>6.43</v>
      </c>
      <c r="G40" s="9">
        <v>15.9</v>
      </c>
      <c r="H40" s="9">
        <v>15.6</v>
      </c>
      <c r="J40" s="9">
        <v>140</v>
      </c>
      <c r="K40" s="9">
        <f>J40*E40/D40</f>
        <v>269.5</v>
      </c>
      <c r="L40" s="9">
        <f t="shared" ref="L40:N55" si="8">K40*F40/E40</f>
        <v>7.5016666666666669</v>
      </c>
      <c r="M40" s="9">
        <f t="shared" si="8"/>
        <v>18.550000000000004</v>
      </c>
      <c r="N40" s="9">
        <f t="shared" si="8"/>
        <v>18.200000000000003</v>
      </c>
      <c r="O40" s="21"/>
      <c r="P40" s="22"/>
      <c r="Q40" s="22"/>
      <c r="R40" s="22"/>
      <c r="S40" s="22"/>
      <c r="T40" s="21"/>
      <c r="U40" s="21"/>
      <c r="V40" s="21"/>
    </row>
    <row r="41" spans="1:22" s="19" customFormat="1" ht="36.75" customHeight="1">
      <c r="A41" s="225" t="s">
        <v>15</v>
      </c>
      <c r="B41" s="157" t="s">
        <v>57</v>
      </c>
      <c r="C41" s="50" t="s">
        <v>58</v>
      </c>
      <c r="D41" s="9">
        <v>120</v>
      </c>
      <c r="E41" s="9">
        <v>131.76</v>
      </c>
      <c r="F41" s="9">
        <v>9.0960000000000001</v>
      </c>
      <c r="G41" s="9">
        <v>9.0239999999999991</v>
      </c>
      <c r="H41" s="9">
        <v>2.2559999999999998</v>
      </c>
      <c r="J41" s="14">
        <v>140</v>
      </c>
      <c r="K41" s="9">
        <f t="shared" ref="K41:K55" si="9">J41*E41/D41</f>
        <v>153.71999999999997</v>
      </c>
      <c r="L41" s="9">
        <f t="shared" si="8"/>
        <v>10.611999999999998</v>
      </c>
      <c r="M41" s="9">
        <f t="shared" si="8"/>
        <v>10.527999999999997</v>
      </c>
      <c r="N41" s="9">
        <f t="shared" si="8"/>
        <v>2.6319999999999992</v>
      </c>
      <c r="O41" s="21"/>
      <c r="P41" s="22"/>
      <c r="Q41" s="22"/>
      <c r="R41" s="22"/>
      <c r="S41" s="22"/>
      <c r="T41" s="21"/>
      <c r="U41" s="21"/>
      <c r="V41" s="21"/>
    </row>
    <row r="42" spans="1:22" s="19" customFormat="1" ht="18.95" customHeight="1">
      <c r="A42" s="233"/>
      <c r="B42" s="210" t="s">
        <v>59</v>
      </c>
      <c r="C42" s="35" t="s">
        <v>60</v>
      </c>
      <c r="D42" s="31">
        <v>60</v>
      </c>
      <c r="E42" s="9">
        <v>94.621200000000002</v>
      </c>
      <c r="F42" s="9">
        <v>16.125599999999999</v>
      </c>
      <c r="G42" s="9">
        <v>2.8451999999999997</v>
      </c>
      <c r="H42" s="9">
        <v>1.3662000000000001</v>
      </c>
      <c r="J42" s="12">
        <v>100</v>
      </c>
      <c r="K42" s="9">
        <f t="shared" si="9"/>
        <v>157.70200000000003</v>
      </c>
      <c r="L42" s="9">
        <f t="shared" si="8"/>
        <v>26.876000000000001</v>
      </c>
      <c r="M42" s="9">
        <f t="shared" si="8"/>
        <v>4.742</v>
      </c>
      <c r="N42" s="9">
        <f t="shared" si="8"/>
        <v>2.2770000000000006</v>
      </c>
      <c r="O42" s="21"/>
      <c r="P42" s="22"/>
      <c r="Q42" s="22"/>
      <c r="R42" s="22"/>
      <c r="S42" s="22"/>
      <c r="T42" s="21"/>
      <c r="U42" s="21"/>
      <c r="V42" s="21"/>
    </row>
    <row r="43" spans="1:22" s="19" customFormat="1" ht="18.95" customHeight="1">
      <c r="A43" s="233"/>
      <c r="B43" s="208" t="s">
        <v>61</v>
      </c>
      <c r="C43" s="35"/>
      <c r="D43" s="180">
        <v>60</v>
      </c>
      <c r="E43" s="181">
        <v>43.5</v>
      </c>
      <c r="F43" s="181">
        <v>9.3000000000000007</v>
      </c>
      <c r="G43" s="181">
        <v>0</v>
      </c>
      <c r="H43" s="181">
        <v>1.1399999999999999</v>
      </c>
      <c r="J43" s="12">
        <v>100</v>
      </c>
      <c r="K43" s="9">
        <f t="shared" si="9"/>
        <v>72.5</v>
      </c>
      <c r="L43" s="9">
        <f t="shared" si="8"/>
        <v>15.5</v>
      </c>
      <c r="M43" s="9">
        <f t="shared" si="8"/>
        <v>0</v>
      </c>
      <c r="N43" s="9">
        <f>H43*J43/D43</f>
        <v>1.8999999999999997</v>
      </c>
      <c r="O43" s="21"/>
      <c r="P43" s="22"/>
      <c r="Q43" s="22"/>
      <c r="R43" s="22"/>
      <c r="S43" s="22"/>
      <c r="T43" s="21"/>
      <c r="U43" s="21"/>
      <c r="V43" s="21"/>
    </row>
    <row r="44" spans="1:22" s="19" customFormat="1" ht="18.95" customHeight="1">
      <c r="A44" s="234"/>
      <c r="B44" s="243" t="s">
        <v>62</v>
      </c>
      <c r="C44" s="40" t="s">
        <v>63</v>
      </c>
      <c r="D44" s="12">
        <v>50</v>
      </c>
      <c r="E44" s="9">
        <v>35.299999999999997</v>
      </c>
      <c r="F44" s="9">
        <v>5.53</v>
      </c>
      <c r="G44" s="9">
        <v>0.73</v>
      </c>
      <c r="H44" s="9">
        <v>0.72</v>
      </c>
      <c r="J44" s="12">
        <v>100</v>
      </c>
      <c r="K44" s="9">
        <f t="shared" si="9"/>
        <v>70.599999999999994</v>
      </c>
      <c r="L44" s="9">
        <f t="shared" si="8"/>
        <v>11.06</v>
      </c>
      <c r="M44" s="9">
        <f t="shared" si="8"/>
        <v>1.46</v>
      </c>
      <c r="N44" s="9">
        <f t="shared" si="8"/>
        <v>1.44</v>
      </c>
      <c r="O44" s="21"/>
      <c r="P44" s="21"/>
      <c r="Q44" s="21"/>
      <c r="R44" s="21"/>
      <c r="S44" s="21"/>
      <c r="T44" s="21"/>
      <c r="U44" s="21"/>
      <c r="V44" s="21"/>
    </row>
    <row r="45" spans="1:22" ht="18.95" customHeight="1">
      <c r="A45" s="234"/>
      <c r="B45" s="210" t="s">
        <v>64</v>
      </c>
      <c r="C45" s="39" t="s">
        <v>65</v>
      </c>
      <c r="D45" s="12">
        <v>10</v>
      </c>
      <c r="E45" s="9">
        <v>8.33</v>
      </c>
      <c r="F45" s="9">
        <v>0.57999999999999996</v>
      </c>
      <c r="G45" s="9">
        <v>0.48</v>
      </c>
      <c r="H45" s="9">
        <v>0.41</v>
      </c>
      <c r="J45" s="12">
        <v>100</v>
      </c>
      <c r="K45" s="9">
        <f t="shared" si="9"/>
        <v>83.3</v>
      </c>
      <c r="L45" s="9">
        <f t="shared" si="8"/>
        <v>5.7999999999999989</v>
      </c>
      <c r="M45" s="9">
        <f t="shared" si="8"/>
        <v>4.7999999999999989</v>
      </c>
      <c r="N45" s="9">
        <f t="shared" si="8"/>
        <v>4.0999999999999988</v>
      </c>
      <c r="O45" s="20"/>
      <c r="P45" s="20"/>
      <c r="Q45" s="20"/>
      <c r="R45" s="20"/>
      <c r="S45" s="20"/>
      <c r="T45" s="20"/>
    </row>
    <row r="46" spans="1:22" ht="18">
      <c r="A46" s="234"/>
      <c r="B46" s="215" t="s">
        <v>66</v>
      </c>
      <c r="C46" s="37" t="s">
        <v>67</v>
      </c>
      <c r="D46" s="12">
        <v>5</v>
      </c>
      <c r="E46" s="9">
        <v>32.189399999999999</v>
      </c>
      <c r="F46" s="9">
        <v>9.7050000000000011E-2</v>
      </c>
      <c r="G46" s="9">
        <v>3.5305500000000003</v>
      </c>
      <c r="H46" s="9">
        <v>1.3550000000000001E-2</v>
      </c>
      <c r="J46" s="12">
        <v>5</v>
      </c>
      <c r="K46" s="9">
        <f t="shared" si="9"/>
        <v>32.189399999999999</v>
      </c>
      <c r="L46" s="9">
        <f t="shared" si="8"/>
        <v>9.7050000000000011E-2</v>
      </c>
      <c r="M46" s="9">
        <f t="shared" si="8"/>
        <v>3.5305500000000003</v>
      </c>
      <c r="N46" s="9">
        <f t="shared" si="8"/>
        <v>1.3550000000000001E-2</v>
      </c>
      <c r="O46" s="20"/>
      <c r="P46" s="20"/>
      <c r="Q46" s="20"/>
      <c r="R46" s="20"/>
      <c r="S46" s="20"/>
      <c r="T46" s="20"/>
    </row>
    <row r="47" spans="1:22" ht="18.95" customHeight="1">
      <c r="A47" s="234"/>
      <c r="B47" s="211" t="s">
        <v>68</v>
      </c>
      <c r="C47" s="39" t="s">
        <v>69</v>
      </c>
      <c r="D47" s="12">
        <v>50</v>
      </c>
      <c r="E47" s="9">
        <v>24.077999999999999</v>
      </c>
      <c r="F47" s="9">
        <v>3.843</v>
      </c>
      <c r="G47" s="9">
        <v>1.0840000000000001</v>
      </c>
      <c r="H47" s="9">
        <v>0.29399999999999998</v>
      </c>
      <c r="J47" s="12">
        <v>100</v>
      </c>
      <c r="K47" s="9">
        <f t="shared" si="9"/>
        <v>48.155999999999992</v>
      </c>
      <c r="L47" s="9">
        <f t="shared" si="8"/>
        <v>7.6859999999999982</v>
      </c>
      <c r="M47" s="9">
        <f t="shared" si="8"/>
        <v>2.1679999999999993</v>
      </c>
      <c r="N47" s="9">
        <f t="shared" si="8"/>
        <v>0.58799999999999975</v>
      </c>
    </row>
    <row r="48" spans="1:22" ht="18.95" customHeight="1">
      <c r="A48" s="234"/>
      <c r="B48" s="211" t="s">
        <v>70</v>
      </c>
      <c r="C48" s="35" t="s">
        <v>71</v>
      </c>
      <c r="D48" s="12">
        <v>100</v>
      </c>
      <c r="E48" s="9">
        <v>53.3</v>
      </c>
      <c r="F48" s="9">
        <v>7.55</v>
      </c>
      <c r="G48" s="9">
        <v>0.3</v>
      </c>
      <c r="H48" s="9">
        <v>3.06</v>
      </c>
      <c r="J48" s="12">
        <v>100</v>
      </c>
      <c r="K48" s="9">
        <f t="shared" si="9"/>
        <v>53.3</v>
      </c>
      <c r="L48" s="9">
        <f t="shared" si="8"/>
        <v>7.55</v>
      </c>
      <c r="M48" s="9">
        <f t="shared" si="8"/>
        <v>0.3</v>
      </c>
      <c r="N48" s="9">
        <f t="shared" si="8"/>
        <v>3.06</v>
      </c>
    </row>
    <row r="49" spans="1:15" ht="18.95" customHeight="1">
      <c r="A49" s="234"/>
      <c r="B49" s="208" t="s">
        <v>28</v>
      </c>
      <c r="C49" s="40" t="s">
        <v>29</v>
      </c>
      <c r="D49" s="31">
        <v>15</v>
      </c>
      <c r="E49" s="9">
        <v>91.315049999999999</v>
      </c>
      <c r="F49" s="9">
        <v>1.92</v>
      </c>
      <c r="G49" s="9">
        <v>7.7350499999999993</v>
      </c>
      <c r="H49" s="9">
        <v>4.2349499999999995</v>
      </c>
      <c r="J49" s="12">
        <v>15</v>
      </c>
      <c r="K49" s="9">
        <f t="shared" si="9"/>
        <v>91.315049999999999</v>
      </c>
      <c r="L49" s="9">
        <f t="shared" si="8"/>
        <v>1.92</v>
      </c>
      <c r="M49" s="9">
        <f t="shared" si="8"/>
        <v>7.7350499999999993</v>
      </c>
      <c r="N49" s="9">
        <f t="shared" si="8"/>
        <v>4.2349499999999995</v>
      </c>
    </row>
    <row r="50" spans="1:15" ht="18.95" customHeight="1">
      <c r="A50" s="225" t="s">
        <v>30</v>
      </c>
      <c r="B50" s="212" t="s">
        <v>31</v>
      </c>
      <c r="C50" s="35"/>
      <c r="D50" s="12">
        <v>50</v>
      </c>
      <c r="E50" s="9">
        <v>28.195</v>
      </c>
      <c r="F50" s="9">
        <v>2.4375</v>
      </c>
      <c r="G50" s="9">
        <v>1.2849999999999999</v>
      </c>
      <c r="H50" s="9">
        <v>1.72</v>
      </c>
      <c r="J50" s="12">
        <v>50</v>
      </c>
      <c r="K50" s="9">
        <f t="shared" si="9"/>
        <v>28.195</v>
      </c>
      <c r="L50" s="9">
        <f t="shared" si="8"/>
        <v>2.4375</v>
      </c>
      <c r="M50" s="9">
        <f t="shared" si="8"/>
        <v>1.2849999999999999</v>
      </c>
      <c r="N50" s="9">
        <f t="shared" si="8"/>
        <v>1.72</v>
      </c>
    </row>
    <row r="51" spans="1:15" ht="18">
      <c r="A51" s="229"/>
      <c r="B51" s="213" t="s">
        <v>32</v>
      </c>
      <c r="C51" s="39" t="s">
        <v>33</v>
      </c>
      <c r="D51" s="12">
        <v>25</v>
      </c>
      <c r="E51" s="9">
        <v>18.686499999999999</v>
      </c>
      <c r="F51" s="9">
        <v>3.0307499999999998</v>
      </c>
      <c r="G51" s="9">
        <v>0.375</v>
      </c>
      <c r="H51" s="9">
        <v>0.8</v>
      </c>
      <c r="J51" s="12">
        <v>50</v>
      </c>
      <c r="K51" s="9">
        <f t="shared" si="9"/>
        <v>37.372999999999998</v>
      </c>
      <c r="L51" s="9">
        <f t="shared" si="8"/>
        <v>6.0614999999999997</v>
      </c>
      <c r="M51" s="9">
        <f t="shared" si="8"/>
        <v>0.75</v>
      </c>
      <c r="N51" s="9">
        <f t="shared" si="8"/>
        <v>1.6000000000000003</v>
      </c>
    </row>
    <row r="52" spans="1:15" ht="18.95" customHeight="1">
      <c r="A52" s="229"/>
      <c r="B52" s="213" t="s">
        <v>34</v>
      </c>
      <c r="C52" s="37" t="s">
        <v>35</v>
      </c>
      <c r="D52" s="12">
        <v>50</v>
      </c>
      <c r="E52" s="9">
        <v>0.2</v>
      </c>
      <c r="F52" s="9">
        <v>0</v>
      </c>
      <c r="G52" s="9">
        <v>0</v>
      </c>
      <c r="H52" s="9">
        <v>0.05</v>
      </c>
      <c r="J52" s="12">
        <v>50</v>
      </c>
      <c r="K52" s="9">
        <f t="shared" si="9"/>
        <v>0.2</v>
      </c>
      <c r="L52" s="9">
        <f t="shared" si="8"/>
        <v>0</v>
      </c>
      <c r="M52" s="9">
        <v>0</v>
      </c>
      <c r="N52" s="9">
        <v>0.05</v>
      </c>
    </row>
    <row r="53" spans="1:15" ht="18.95" customHeight="1">
      <c r="A53" s="237"/>
      <c r="B53" s="210" t="s">
        <v>36</v>
      </c>
      <c r="C53" s="35" t="s">
        <v>72</v>
      </c>
      <c r="D53" s="12">
        <v>50</v>
      </c>
      <c r="E53" s="9">
        <v>123.1</v>
      </c>
      <c r="F53" s="9">
        <v>26.15</v>
      </c>
      <c r="G53" s="9">
        <v>1</v>
      </c>
      <c r="H53" s="9">
        <v>3.5750000000000002</v>
      </c>
      <c r="J53" s="12">
        <v>30</v>
      </c>
      <c r="K53" s="9">
        <f t="shared" si="9"/>
        <v>73.86</v>
      </c>
      <c r="L53" s="9">
        <f t="shared" si="8"/>
        <v>15.69</v>
      </c>
      <c r="M53" s="9">
        <f t="shared" si="8"/>
        <v>0.6</v>
      </c>
      <c r="N53" s="9">
        <f t="shared" si="8"/>
        <v>2.145</v>
      </c>
    </row>
    <row r="54" spans="1:15" ht="18.95" customHeight="1">
      <c r="A54" s="237"/>
      <c r="B54" s="210" t="s">
        <v>73</v>
      </c>
      <c r="C54" s="35"/>
      <c r="D54" s="12">
        <v>50</v>
      </c>
      <c r="E54" s="9">
        <v>9.4499999999999993</v>
      </c>
      <c r="F54" s="9">
        <v>1.45</v>
      </c>
      <c r="G54" s="9">
        <v>0.05</v>
      </c>
      <c r="H54" s="9">
        <v>0.4</v>
      </c>
      <c r="J54" s="12">
        <v>50</v>
      </c>
      <c r="K54" s="9">
        <f t="shared" si="9"/>
        <v>9.4499999999999993</v>
      </c>
      <c r="L54" s="9">
        <f t="shared" si="8"/>
        <v>1.45</v>
      </c>
      <c r="M54" s="9">
        <f t="shared" si="8"/>
        <v>4.9999999999999996E-2</v>
      </c>
      <c r="N54" s="9">
        <f t="shared" si="8"/>
        <v>0.39999999999999997</v>
      </c>
    </row>
    <row r="55" spans="1:15" ht="18.95" customHeight="1">
      <c r="A55" s="230"/>
      <c r="B55" s="215" t="s">
        <v>38</v>
      </c>
      <c r="C55" s="52"/>
      <c r="D55" s="31">
        <v>50</v>
      </c>
      <c r="E55" s="9">
        <v>19.988</v>
      </c>
      <c r="F55" s="9">
        <v>5.97</v>
      </c>
      <c r="G55" s="9">
        <v>0</v>
      </c>
      <c r="H55" s="9">
        <v>0.15</v>
      </c>
      <c r="J55" s="12">
        <v>50</v>
      </c>
      <c r="K55" s="9">
        <f t="shared" si="9"/>
        <v>19.988</v>
      </c>
      <c r="L55" s="9">
        <f t="shared" si="8"/>
        <v>5.97</v>
      </c>
      <c r="M55" s="9">
        <f t="shared" si="8"/>
        <v>0</v>
      </c>
      <c r="N55" s="9">
        <v>0.15</v>
      </c>
    </row>
    <row r="56" spans="1:15" s="19" customFormat="1" ht="18.95" customHeight="1">
      <c r="A56" s="184"/>
      <c r="B56" s="10"/>
      <c r="C56" s="10" t="s">
        <v>39</v>
      </c>
      <c r="D56" s="17"/>
      <c r="E56" s="30">
        <f>SUM(E40,E42:E55)</f>
        <v>813.25315000000023</v>
      </c>
      <c r="F56" s="30">
        <f t="shared" ref="F56:H56" si="10">SUM(F40,F42:F55)</f>
        <v>90.413899999999998</v>
      </c>
      <c r="G56" s="30">
        <f t="shared" si="10"/>
        <v>35.314799999999998</v>
      </c>
      <c r="H56" s="30">
        <f t="shared" si="10"/>
        <v>33.533699999999996</v>
      </c>
      <c r="J56" s="32"/>
      <c r="K56" s="30">
        <f>SUM(K40,K42:K55)</f>
        <v>1047.6284500000002</v>
      </c>
      <c r="L56" s="30">
        <f t="shared" ref="L56:N56" si="11">SUM(L40,L42:L55)</f>
        <v>115.59971666666665</v>
      </c>
      <c r="M56" s="30">
        <f t="shared" si="11"/>
        <v>45.970599999999997</v>
      </c>
      <c r="N56" s="30">
        <f t="shared" si="11"/>
        <v>41.878499999999995</v>
      </c>
      <c r="O56" s="18"/>
    </row>
    <row r="57" spans="1:15" ht="50.1" customHeight="1">
      <c r="A57" s="198" t="s">
        <v>74</v>
      </c>
      <c r="B57" s="16" t="s">
        <v>6</v>
      </c>
      <c r="C57" s="16" t="s">
        <v>7</v>
      </c>
      <c r="D57" s="15" t="s">
        <v>8</v>
      </c>
      <c r="E57" s="15" t="s">
        <v>9</v>
      </c>
      <c r="F57" s="15" t="s">
        <v>10</v>
      </c>
      <c r="G57" s="15" t="s">
        <v>11</v>
      </c>
      <c r="H57" s="15" t="s">
        <v>12</v>
      </c>
      <c r="J57" s="15" t="s">
        <v>8</v>
      </c>
      <c r="K57" s="15" t="s">
        <v>9</v>
      </c>
      <c r="L57" s="15" t="s">
        <v>10</v>
      </c>
      <c r="M57" s="15" t="s">
        <v>11</v>
      </c>
      <c r="N57" s="15" t="s">
        <v>12</v>
      </c>
    </row>
    <row r="58" spans="1:15" ht="30">
      <c r="A58" s="231"/>
      <c r="B58" s="217" t="s">
        <v>75</v>
      </c>
      <c r="C58" s="11" t="s">
        <v>76</v>
      </c>
      <c r="D58" s="9">
        <v>200</v>
      </c>
      <c r="E58" s="9">
        <v>155</v>
      </c>
      <c r="F58" s="9">
        <v>9.33</v>
      </c>
      <c r="G58" s="9">
        <v>8.61</v>
      </c>
      <c r="H58" s="9">
        <v>9.31</v>
      </c>
      <c r="J58" s="9">
        <v>300</v>
      </c>
      <c r="K58" s="9">
        <f>J58*E58/D58</f>
        <v>232.5</v>
      </c>
      <c r="L58" s="9">
        <f t="shared" ref="L58:N68" si="12">K58*F58/E58</f>
        <v>13.994999999999999</v>
      </c>
      <c r="M58" s="9">
        <f t="shared" si="12"/>
        <v>12.914999999999997</v>
      </c>
      <c r="N58" s="9">
        <f t="shared" si="12"/>
        <v>13.964999999999998</v>
      </c>
    </row>
    <row r="59" spans="1:15" ht="18">
      <c r="A59" s="225" t="s">
        <v>15</v>
      </c>
      <c r="B59" s="215" t="s">
        <v>77</v>
      </c>
      <c r="C59" s="11" t="s">
        <v>78</v>
      </c>
      <c r="D59" s="14">
        <v>200</v>
      </c>
      <c r="E59" s="9">
        <v>87.2</v>
      </c>
      <c r="F59" s="9">
        <v>13.76</v>
      </c>
      <c r="G59" s="9">
        <v>2.0880000000000001</v>
      </c>
      <c r="H59" s="9">
        <v>2.2839999999999998</v>
      </c>
      <c r="J59" s="14">
        <v>300</v>
      </c>
      <c r="K59" s="9">
        <f t="shared" ref="K59:K68" si="13">J59*E59/D59</f>
        <v>130.80000000000001</v>
      </c>
      <c r="L59" s="9">
        <f t="shared" si="12"/>
        <v>20.64</v>
      </c>
      <c r="M59" s="9">
        <f t="shared" si="12"/>
        <v>3.1320000000000006</v>
      </c>
      <c r="N59" s="9">
        <f t="shared" si="12"/>
        <v>3.4260000000000002</v>
      </c>
    </row>
    <row r="60" spans="1:15" ht="18">
      <c r="A60" s="225"/>
      <c r="B60" s="209" t="s">
        <v>45</v>
      </c>
      <c r="C60" s="45"/>
      <c r="D60" s="12">
        <v>30</v>
      </c>
      <c r="E60" s="9">
        <v>66.5</v>
      </c>
      <c r="F60" s="9">
        <v>1.1399999999999999</v>
      </c>
      <c r="G60" s="9">
        <v>6.44</v>
      </c>
      <c r="H60" s="9">
        <v>0.99</v>
      </c>
      <c r="J60" s="14">
        <v>30</v>
      </c>
      <c r="K60" s="9">
        <f t="shared" si="13"/>
        <v>66.5</v>
      </c>
      <c r="L60" s="9">
        <f t="shared" si="12"/>
        <v>1.1399999999999999</v>
      </c>
      <c r="M60" s="9">
        <f t="shared" si="12"/>
        <v>6.44</v>
      </c>
      <c r="N60" s="9">
        <f t="shared" si="12"/>
        <v>0.99</v>
      </c>
    </row>
    <row r="61" spans="1:15" ht="18">
      <c r="A61" s="236"/>
      <c r="B61" s="217" t="s">
        <v>79</v>
      </c>
      <c r="C61" s="11" t="s">
        <v>80</v>
      </c>
      <c r="D61" s="12">
        <v>100</v>
      </c>
      <c r="E61" s="9">
        <v>57.4</v>
      </c>
      <c r="F61" s="9">
        <v>6.35</v>
      </c>
      <c r="G61" s="9">
        <v>2.1</v>
      </c>
      <c r="H61" s="9">
        <v>3.03</v>
      </c>
      <c r="J61" s="12">
        <v>100</v>
      </c>
      <c r="K61" s="9">
        <f t="shared" si="13"/>
        <v>57.4</v>
      </c>
      <c r="L61" s="9">
        <f t="shared" si="12"/>
        <v>6.35</v>
      </c>
      <c r="M61" s="9">
        <f t="shared" si="12"/>
        <v>2.1</v>
      </c>
      <c r="N61" s="9">
        <f t="shared" si="12"/>
        <v>3.03</v>
      </c>
    </row>
    <row r="62" spans="1:15" ht="18">
      <c r="A62" s="236"/>
      <c r="B62" s="217" t="s">
        <v>81</v>
      </c>
      <c r="C62" s="11" t="s">
        <v>82</v>
      </c>
      <c r="D62" s="28">
        <v>100</v>
      </c>
      <c r="E62" s="9">
        <v>241</v>
      </c>
      <c r="F62" s="9">
        <v>32.5</v>
      </c>
      <c r="G62" s="9">
        <v>9.31</v>
      </c>
      <c r="H62" s="9">
        <v>6.13</v>
      </c>
      <c r="J62" s="12">
        <v>100</v>
      </c>
      <c r="K62" s="9">
        <f t="shared" si="13"/>
        <v>241</v>
      </c>
      <c r="L62" s="9">
        <f t="shared" si="12"/>
        <v>32.5</v>
      </c>
      <c r="M62" s="9">
        <f t="shared" si="12"/>
        <v>9.31</v>
      </c>
      <c r="N62" s="9">
        <f t="shared" si="12"/>
        <v>6.13</v>
      </c>
    </row>
    <row r="63" spans="1:15" ht="18">
      <c r="A63" s="247" t="s">
        <v>30</v>
      </c>
      <c r="B63" s="212" t="s">
        <v>31</v>
      </c>
      <c r="C63" s="11"/>
      <c r="D63" s="12">
        <v>50</v>
      </c>
      <c r="E63" s="9">
        <v>28.195</v>
      </c>
      <c r="F63" s="9">
        <v>2.4375</v>
      </c>
      <c r="G63" s="9">
        <v>1.2849999999999999</v>
      </c>
      <c r="H63" s="9">
        <v>1.72</v>
      </c>
      <c r="J63" s="12">
        <v>50</v>
      </c>
      <c r="K63" s="9">
        <f t="shared" si="13"/>
        <v>28.195</v>
      </c>
      <c r="L63" s="9">
        <f t="shared" si="12"/>
        <v>2.4375</v>
      </c>
      <c r="M63" s="9">
        <f t="shared" si="12"/>
        <v>1.2849999999999999</v>
      </c>
      <c r="N63" s="9">
        <f t="shared" si="12"/>
        <v>1.72</v>
      </c>
      <c r="O63" s="18"/>
    </row>
    <row r="64" spans="1:15" ht="18">
      <c r="A64" s="229"/>
      <c r="B64" s="212" t="s">
        <v>32</v>
      </c>
      <c r="C64" s="39" t="s">
        <v>33</v>
      </c>
      <c r="D64" s="12">
        <v>50</v>
      </c>
      <c r="E64" s="9">
        <v>37.372999999999998</v>
      </c>
      <c r="F64" s="9">
        <v>6.0614999999999997</v>
      </c>
      <c r="G64" s="9">
        <v>0.75</v>
      </c>
      <c r="H64" s="9">
        <v>1.6</v>
      </c>
      <c r="J64" s="12">
        <v>50</v>
      </c>
      <c r="K64" s="9">
        <f t="shared" si="13"/>
        <v>37.372999999999998</v>
      </c>
      <c r="L64" s="9">
        <f t="shared" si="12"/>
        <v>6.0614999999999997</v>
      </c>
      <c r="M64" s="9">
        <f t="shared" si="12"/>
        <v>0.75</v>
      </c>
      <c r="N64" s="9">
        <f t="shared" si="12"/>
        <v>1.6000000000000003</v>
      </c>
    </row>
    <row r="65" spans="1:14" ht="18.95" customHeight="1">
      <c r="A65" s="229"/>
      <c r="B65" s="212" t="s">
        <v>34</v>
      </c>
      <c r="C65" s="37" t="s">
        <v>35</v>
      </c>
      <c r="D65" s="12">
        <v>50</v>
      </c>
      <c r="E65" s="9">
        <v>0.2</v>
      </c>
      <c r="F65" s="9">
        <v>0</v>
      </c>
      <c r="G65" s="9">
        <v>0</v>
      </c>
      <c r="H65" s="9">
        <v>0.05</v>
      </c>
      <c r="J65" s="12">
        <v>50</v>
      </c>
      <c r="K65" s="9">
        <f t="shared" si="13"/>
        <v>0.2</v>
      </c>
      <c r="L65" s="9">
        <f t="shared" si="12"/>
        <v>0</v>
      </c>
      <c r="M65" s="9">
        <v>0</v>
      </c>
      <c r="N65" s="9">
        <v>0.05</v>
      </c>
    </row>
    <row r="66" spans="1:14" ht="18.95" customHeight="1">
      <c r="A66" s="229"/>
      <c r="B66" s="212" t="s">
        <v>36</v>
      </c>
      <c r="C66" s="11"/>
      <c r="D66" s="12">
        <v>50</v>
      </c>
      <c r="E66" s="9">
        <v>123.1</v>
      </c>
      <c r="F66" s="9">
        <v>26.15</v>
      </c>
      <c r="G66" s="9">
        <v>1</v>
      </c>
      <c r="H66" s="9">
        <v>3.5750000000000002</v>
      </c>
      <c r="J66" s="12">
        <v>30</v>
      </c>
      <c r="K66" s="9">
        <f t="shared" si="13"/>
        <v>73.86</v>
      </c>
      <c r="L66" s="9">
        <f t="shared" si="12"/>
        <v>15.69</v>
      </c>
      <c r="M66" s="9">
        <f t="shared" si="12"/>
        <v>0.6</v>
      </c>
      <c r="N66" s="9">
        <f t="shared" si="12"/>
        <v>2.145</v>
      </c>
    </row>
    <row r="67" spans="1:14" ht="18.95" customHeight="1">
      <c r="A67" s="229"/>
      <c r="B67" s="213" t="s">
        <v>52</v>
      </c>
      <c r="C67" s="44"/>
      <c r="D67" s="12">
        <v>50</v>
      </c>
      <c r="E67" s="9">
        <v>16.2</v>
      </c>
      <c r="F67" s="9">
        <v>2.8</v>
      </c>
      <c r="G67" s="9">
        <v>0.1</v>
      </c>
      <c r="H67" s="9">
        <v>0.3</v>
      </c>
      <c r="J67" s="12">
        <v>50</v>
      </c>
      <c r="K67" s="9">
        <f t="shared" si="13"/>
        <v>16.2</v>
      </c>
      <c r="L67" s="9">
        <f t="shared" si="12"/>
        <v>2.8</v>
      </c>
      <c r="M67" s="9">
        <f t="shared" si="12"/>
        <v>9.9999999999999992E-2</v>
      </c>
      <c r="N67" s="9">
        <f t="shared" si="12"/>
        <v>0.29999999999999993</v>
      </c>
    </row>
    <row r="68" spans="1:14" ht="18.95" customHeight="1">
      <c r="A68" s="240"/>
      <c r="B68" s="215" t="s">
        <v>53</v>
      </c>
      <c r="C68" s="37"/>
      <c r="D68" s="12">
        <v>50</v>
      </c>
      <c r="E68" s="9">
        <v>24.038</v>
      </c>
      <c r="F68" s="9">
        <v>6.74</v>
      </c>
      <c r="G68" s="9">
        <v>0</v>
      </c>
      <c r="H68" s="9">
        <v>0</v>
      </c>
      <c r="J68" s="12">
        <v>50</v>
      </c>
      <c r="K68" s="9">
        <f t="shared" si="13"/>
        <v>24.038</v>
      </c>
      <c r="L68" s="9">
        <f t="shared" si="12"/>
        <v>6.74</v>
      </c>
      <c r="M68" s="9">
        <f t="shared" si="12"/>
        <v>0</v>
      </c>
      <c r="N68" s="9">
        <v>0</v>
      </c>
    </row>
    <row r="69" spans="1:14" ht="18.95" customHeight="1">
      <c r="A69" s="184"/>
      <c r="B69" s="10"/>
      <c r="C69" s="10" t="s">
        <v>39</v>
      </c>
      <c r="D69" s="17"/>
      <c r="E69" s="30">
        <f>SUM(E58,E60:E68)</f>
        <v>749.0060000000002</v>
      </c>
      <c r="F69" s="30">
        <f t="shared" ref="F69:H69" si="14">SUM(F58,F60:F68)</f>
        <v>93.508999999999986</v>
      </c>
      <c r="G69" s="30">
        <f t="shared" si="14"/>
        <v>29.595000000000002</v>
      </c>
      <c r="H69" s="30">
        <f t="shared" si="14"/>
        <v>26.705000000000002</v>
      </c>
      <c r="J69" s="31"/>
      <c r="K69" s="30">
        <f>SUM(K58,K60:K68)</f>
        <v>777.26600000000019</v>
      </c>
      <c r="L69" s="30">
        <f t="shared" ref="L69:N69" si="15">SUM(L58,L60:L68)</f>
        <v>87.713999999999999</v>
      </c>
      <c r="M69" s="30">
        <f t="shared" si="15"/>
        <v>33.5</v>
      </c>
      <c r="N69" s="30">
        <f t="shared" si="15"/>
        <v>29.93</v>
      </c>
    </row>
    <row r="70" spans="1:14" ht="50.1" customHeight="1">
      <c r="A70" s="198" t="s">
        <v>83</v>
      </c>
      <c r="B70" s="16" t="s">
        <v>6</v>
      </c>
      <c r="C70" s="16" t="s">
        <v>7</v>
      </c>
      <c r="D70" s="15" t="s">
        <v>8</v>
      </c>
      <c r="E70" s="15" t="s">
        <v>9</v>
      </c>
      <c r="F70" s="15" t="s">
        <v>10</v>
      </c>
      <c r="G70" s="15" t="s">
        <v>11</v>
      </c>
      <c r="H70" s="15" t="s">
        <v>12</v>
      </c>
      <c r="J70" s="15" t="s">
        <v>8</v>
      </c>
      <c r="K70" s="15" t="s">
        <v>9</v>
      </c>
      <c r="L70" s="15" t="s">
        <v>10</v>
      </c>
      <c r="M70" s="15" t="s">
        <v>11</v>
      </c>
      <c r="N70" s="15" t="s">
        <v>12</v>
      </c>
    </row>
    <row r="71" spans="1:14" ht="30">
      <c r="A71" s="274"/>
      <c r="B71" s="43" t="s">
        <v>84</v>
      </c>
      <c r="C71" s="39" t="s">
        <v>85</v>
      </c>
      <c r="D71" s="9">
        <v>120</v>
      </c>
      <c r="E71" s="9">
        <v>109.32</v>
      </c>
      <c r="F71" s="9">
        <v>5.62</v>
      </c>
      <c r="G71" s="9">
        <v>7.16</v>
      </c>
      <c r="H71" s="9">
        <v>4.5999999999999996</v>
      </c>
      <c r="J71" s="9">
        <v>140</v>
      </c>
      <c r="K71" s="9">
        <f>J71*E71/D71</f>
        <v>127.53999999999999</v>
      </c>
      <c r="L71" s="9">
        <f t="shared" ref="L71:N85" si="16">K71*F71/E71</f>
        <v>6.5566666666666666</v>
      </c>
      <c r="M71" s="9">
        <f t="shared" si="16"/>
        <v>8.3533333333333335</v>
      </c>
      <c r="N71" s="9">
        <f t="shared" si="16"/>
        <v>5.3666666666666671</v>
      </c>
    </row>
    <row r="72" spans="1:14" ht="45.75">
      <c r="A72" s="185" t="s">
        <v>15</v>
      </c>
      <c r="B72" s="157" t="s">
        <v>86</v>
      </c>
      <c r="C72" s="182" t="s">
        <v>87</v>
      </c>
      <c r="D72" s="14">
        <v>120</v>
      </c>
      <c r="E72" s="9">
        <v>87.96</v>
      </c>
      <c r="F72" s="9">
        <v>6.6400000000000006</v>
      </c>
      <c r="G72" s="9">
        <v>4.120000000000001</v>
      </c>
      <c r="H72" s="9">
        <v>4.6400000000000015</v>
      </c>
      <c r="J72" s="14">
        <v>140</v>
      </c>
      <c r="K72" s="9">
        <f t="shared" ref="K72:K85" si="17">J72*E72/D72</f>
        <v>102.61999999999999</v>
      </c>
      <c r="L72" s="9">
        <f t="shared" si="16"/>
        <v>7.746666666666667</v>
      </c>
      <c r="M72" s="9">
        <f t="shared" si="16"/>
        <v>4.8066666666666675</v>
      </c>
      <c r="N72" s="9">
        <f t="shared" si="16"/>
        <v>5.413333333333334</v>
      </c>
    </row>
    <row r="73" spans="1:14" ht="18">
      <c r="A73" s="364"/>
      <c r="B73" s="210" t="s">
        <v>18</v>
      </c>
      <c r="C73" s="204" t="s">
        <v>88</v>
      </c>
      <c r="D73" s="31">
        <v>60</v>
      </c>
      <c r="E73" s="9">
        <v>102.93899999999999</v>
      </c>
      <c r="F73" s="9">
        <v>21.394199999999998</v>
      </c>
      <c r="G73" s="9">
        <v>0.80699999999999994</v>
      </c>
      <c r="H73" s="9">
        <v>3.4061999999999997</v>
      </c>
      <c r="J73" s="14">
        <v>100</v>
      </c>
      <c r="K73" s="9">
        <f t="shared" si="17"/>
        <v>171.565</v>
      </c>
      <c r="L73" s="9">
        <f t="shared" si="16"/>
        <v>35.656999999999996</v>
      </c>
      <c r="M73" s="9">
        <f t="shared" si="16"/>
        <v>1.3449999999999998</v>
      </c>
      <c r="N73" s="9">
        <f t="shared" si="16"/>
        <v>5.6769999999999987</v>
      </c>
    </row>
    <row r="74" spans="1:14" ht="18">
      <c r="A74" s="364"/>
      <c r="B74" s="208" t="s">
        <v>89</v>
      </c>
      <c r="C74" s="39" t="s">
        <v>90</v>
      </c>
      <c r="D74" s="14">
        <v>60</v>
      </c>
      <c r="E74" s="9">
        <v>94.621200000000002</v>
      </c>
      <c r="F74" s="9">
        <v>16.125599999999999</v>
      </c>
      <c r="G74" s="9">
        <v>2.8451999999999997</v>
      </c>
      <c r="H74" s="9">
        <v>1.3662000000000001</v>
      </c>
      <c r="J74" s="14">
        <v>100</v>
      </c>
      <c r="K74" s="9">
        <f t="shared" si="17"/>
        <v>157.70200000000003</v>
      </c>
      <c r="L74" s="9">
        <f t="shared" si="16"/>
        <v>26.876000000000001</v>
      </c>
      <c r="M74" s="9">
        <f t="shared" si="16"/>
        <v>4.742</v>
      </c>
      <c r="N74" s="9">
        <f t="shared" si="16"/>
        <v>2.2770000000000006</v>
      </c>
    </row>
    <row r="75" spans="1:14" ht="18">
      <c r="A75" s="364"/>
      <c r="B75" s="243" t="s">
        <v>91</v>
      </c>
      <c r="C75" s="84" t="s">
        <v>92</v>
      </c>
      <c r="D75" s="12">
        <v>50</v>
      </c>
      <c r="E75" s="9">
        <v>30.42</v>
      </c>
      <c r="F75" s="9">
        <v>6.2534999999999998</v>
      </c>
      <c r="G75" s="9">
        <v>0.5615</v>
      </c>
      <c r="H75" s="9">
        <v>0.84150000000000003</v>
      </c>
      <c r="J75" s="12">
        <v>100</v>
      </c>
      <c r="K75" s="9">
        <f t="shared" si="17"/>
        <v>60.84</v>
      </c>
      <c r="L75" s="9">
        <f t="shared" si="16"/>
        <v>12.507</v>
      </c>
      <c r="M75" s="9">
        <f t="shared" si="16"/>
        <v>1.123</v>
      </c>
      <c r="N75" s="9">
        <f t="shared" si="16"/>
        <v>1.6830000000000001</v>
      </c>
    </row>
    <row r="76" spans="1:14" ht="18.95" customHeight="1">
      <c r="A76" s="364"/>
      <c r="B76" s="210" t="s">
        <v>66</v>
      </c>
      <c r="C76" s="39" t="s">
        <v>93</v>
      </c>
      <c r="D76" s="12">
        <v>5</v>
      </c>
      <c r="E76" s="9">
        <v>32.189399999999999</v>
      </c>
      <c r="F76" s="9">
        <v>9.7050000000000011E-2</v>
      </c>
      <c r="G76" s="9">
        <v>3.5305500000000003</v>
      </c>
      <c r="H76" s="9">
        <v>1.3550000000000001E-2</v>
      </c>
      <c r="J76" s="12">
        <v>10</v>
      </c>
      <c r="K76" s="9">
        <f t="shared" si="17"/>
        <v>64.378799999999998</v>
      </c>
      <c r="L76" s="9">
        <f t="shared" si="16"/>
        <v>0.19410000000000002</v>
      </c>
      <c r="M76" s="9">
        <f t="shared" si="16"/>
        <v>7.0611000000000006</v>
      </c>
      <c r="N76" s="9">
        <f t="shared" si="16"/>
        <v>2.7100000000000003E-2</v>
      </c>
    </row>
    <row r="77" spans="1:14" ht="18">
      <c r="A77" s="364"/>
      <c r="B77" s="215" t="s">
        <v>94</v>
      </c>
      <c r="C77" s="37" t="s">
        <v>95</v>
      </c>
      <c r="D77" s="12">
        <v>50</v>
      </c>
      <c r="E77" s="9">
        <v>16.100000000000001</v>
      </c>
      <c r="F77" s="9">
        <v>2.56</v>
      </c>
      <c r="G77" s="9">
        <v>0.09</v>
      </c>
      <c r="H77" s="9">
        <v>0.72</v>
      </c>
      <c r="J77" s="12">
        <v>50</v>
      </c>
      <c r="K77" s="9">
        <f t="shared" si="17"/>
        <v>16.100000000000001</v>
      </c>
      <c r="L77" s="9">
        <f t="shared" si="16"/>
        <v>2.56</v>
      </c>
      <c r="M77" s="9">
        <f t="shared" si="16"/>
        <v>0.09</v>
      </c>
      <c r="N77" s="9">
        <f t="shared" si="16"/>
        <v>0.72</v>
      </c>
    </row>
    <row r="78" spans="1:14" ht="18.95" customHeight="1">
      <c r="A78" s="364"/>
      <c r="B78" s="211" t="s">
        <v>96</v>
      </c>
      <c r="C78" s="39"/>
      <c r="D78" s="12">
        <v>100</v>
      </c>
      <c r="E78" s="9">
        <v>27.7</v>
      </c>
      <c r="F78" s="9">
        <v>4.03</v>
      </c>
      <c r="G78" s="9">
        <v>0.2</v>
      </c>
      <c r="H78" s="9">
        <v>1.1299999999999999</v>
      </c>
      <c r="J78" s="12">
        <v>100</v>
      </c>
      <c r="K78" s="9">
        <f t="shared" si="17"/>
        <v>27.7</v>
      </c>
      <c r="L78" s="9">
        <f t="shared" si="16"/>
        <v>4.03</v>
      </c>
      <c r="M78" s="9">
        <f t="shared" si="16"/>
        <v>0.2</v>
      </c>
      <c r="N78" s="9">
        <f t="shared" si="16"/>
        <v>1.1299999999999999</v>
      </c>
    </row>
    <row r="79" spans="1:14" ht="18.95" customHeight="1">
      <c r="A79" s="364"/>
      <c r="B79" s="211" t="s">
        <v>28</v>
      </c>
      <c r="C79" s="39" t="s">
        <v>97</v>
      </c>
      <c r="D79" s="12">
        <v>15</v>
      </c>
      <c r="E79" s="9">
        <v>91.315049999999999</v>
      </c>
      <c r="F79" s="9">
        <v>1.92</v>
      </c>
      <c r="G79" s="9">
        <v>7.7350499999999993</v>
      </c>
      <c r="H79" s="9">
        <v>4.2349499999999995</v>
      </c>
      <c r="J79" s="12">
        <v>10</v>
      </c>
      <c r="K79" s="9">
        <f t="shared" si="17"/>
        <v>60.8767</v>
      </c>
      <c r="L79" s="9">
        <f t="shared" si="16"/>
        <v>1.28</v>
      </c>
      <c r="M79" s="9">
        <f t="shared" si="16"/>
        <v>5.1566999999999998</v>
      </c>
      <c r="N79" s="9">
        <f t="shared" si="16"/>
        <v>2.8232999999999997</v>
      </c>
    </row>
    <row r="80" spans="1:14" ht="18.95" customHeight="1">
      <c r="A80" s="315" t="s">
        <v>30</v>
      </c>
      <c r="B80" s="208" t="s">
        <v>31</v>
      </c>
      <c r="C80" s="84"/>
      <c r="D80" s="31">
        <v>50</v>
      </c>
      <c r="E80" s="9">
        <v>28.195</v>
      </c>
      <c r="F80" s="9">
        <v>2.4375</v>
      </c>
      <c r="G80" s="9">
        <v>1.2849999999999999</v>
      </c>
      <c r="H80" s="9">
        <v>1.72</v>
      </c>
      <c r="I80" s="13"/>
      <c r="J80" s="12">
        <v>50</v>
      </c>
      <c r="K80" s="9">
        <f t="shared" si="17"/>
        <v>28.195</v>
      </c>
      <c r="L80" s="9">
        <f t="shared" si="16"/>
        <v>2.4375</v>
      </c>
      <c r="M80" s="9">
        <f t="shared" si="16"/>
        <v>1.2849999999999999</v>
      </c>
      <c r="N80" s="9">
        <f t="shared" si="16"/>
        <v>1.72</v>
      </c>
    </row>
    <row r="81" spans="1:14" ht="27.75" customHeight="1">
      <c r="A81" s="185"/>
      <c r="B81" s="212" t="s">
        <v>32</v>
      </c>
      <c r="C81" s="39" t="s">
        <v>98</v>
      </c>
      <c r="D81" s="12">
        <v>50</v>
      </c>
      <c r="E81" s="9">
        <v>37.372999999999998</v>
      </c>
      <c r="F81" s="9">
        <v>6.0614999999999997</v>
      </c>
      <c r="G81" s="9">
        <v>0.75</v>
      </c>
      <c r="H81" s="9">
        <v>1.6</v>
      </c>
      <c r="J81" s="12">
        <v>50</v>
      </c>
      <c r="K81" s="9">
        <f t="shared" si="17"/>
        <v>37.372999999999998</v>
      </c>
      <c r="L81" s="9">
        <f t="shared" si="16"/>
        <v>6.0614999999999997</v>
      </c>
      <c r="M81" s="9">
        <f t="shared" si="16"/>
        <v>0.75</v>
      </c>
      <c r="N81" s="9">
        <f t="shared" si="16"/>
        <v>1.6000000000000003</v>
      </c>
    </row>
    <row r="82" spans="1:14" ht="18">
      <c r="A82" s="186"/>
      <c r="B82" s="213" t="s">
        <v>34</v>
      </c>
      <c r="C82" s="39" t="s">
        <v>35</v>
      </c>
      <c r="D82" s="12">
        <v>50</v>
      </c>
      <c r="E82" s="9">
        <v>0.2</v>
      </c>
      <c r="F82" s="9">
        <v>0</v>
      </c>
      <c r="G82" s="9">
        <v>0</v>
      </c>
      <c r="H82" s="9">
        <v>0.05</v>
      </c>
      <c r="J82" s="12">
        <v>50</v>
      </c>
      <c r="K82" s="9">
        <f t="shared" si="17"/>
        <v>0.2</v>
      </c>
      <c r="L82" s="9">
        <f t="shared" si="16"/>
        <v>0</v>
      </c>
      <c r="M82" s="9">
        <v>0</v>
      </c>
      <c r="N82" s="9">
        <v>0.05</v>
      </c>
    </row>
    <row r="83" spans="1:14" ht="18.95" customHeight="1">
      <c r="A83" s="187"/>
      <c r="B83" s="213" t="s">
        <v>36</v>
      </c>
      <c r="C83" s="37"/>
      <c r="D83" s="12">
        <v>50</v>
      </c>
      <c r="E83" s="9">
        <v>123.1</v>
      </c>
      <c r="F83" s="9">
        <v>26.15</v>
      </c>
      <c r="G83" s="9">
        <v>1</v>
      </c>
      <c r="H83" s="9">
        <v>3.5750000000000002</v>
      </c>
      <c r="J83" s="12">
        <v>30</v>
      </c>
      <c r="K83" s="9">
        <f t="shared" si="17"/>
        <v>73.86</v>
      </c>
      <c r="L83" s="9">
        <f t="shared" si="16"/>
        <v>15.69</v>
      </c>
      <c r="M83" s="9">
        <f t="shared" si="16"/>
        <v>0.6</v>
      </c>
      <c r="N83" s="9">
        <f t="shared" si="16"/>
        <v>2.145</v>
      </c>
    </row>
    <row r="84" spans="1:14" ht="18.95" customHeight="1">
      <c r="A84" s="187"/>
      <c r="B84" s="36" t="s">
        <v>73</v>
      </c>
      <c r="C84" s="35"/>
      <c r="D84" s="12">
        <v>50</v>
      </c>
      <c r="E84" s="9">
        <v>9.4499999999999993</v>
      </c>
      <c r="F84" s="9">
        <v>1.45</v>
      </c>
      <c r="G84" s="9">
        <v>0.05</v>
      </c>
      <c r="H84" s="9">
        <v>0.4</v>
      </c>
      <c r="J84" s="12">
        <v>50</v>
      </c>
      <c r="K84" s="9">
        <f t="shared" si="17"/>
        <v>9.4499999999999993</v>
      </c>
      <c r="L84" s="9">
        <f t="shared" si="16"/>
        <v>1.45</v>
      </c>
      <c r="M84" s="9">
        <f t="shared" si="16"/>
        <v>4.9999999999999996E-2</v>
      </c>
      <c r="N84" s="9">
        <f t="shared" si="16"/>
        <v>0.39999999999999997</v>
      </c>
    </row>
    <row r="85" spans="1:14" ht="18.95" customHeight="1">
      <c r="A85" s="275"/>
      <c r="B85" s="210" t="s">
        <v>53</v>
      </c>
      <c r="C85" s="35"/>
      <c r="D85" s="12">
        <v>50</v>
      </c>
      <c r="E85" s="9">
        <v>24.038</v>
      </c>
      <c r="F85" s="9">
        <v>6.74</v>
      </c>
      <c r="G85" s="9">
        <v>0</v>
      </c>
      <c r="H85" s="9">
        <v>0</v>
      </c>
      <c r="J85" s="12">
        <v>50</v>
      </c>
      <c r="K85" s="9">
        <f t="shared" si="17"/>
        <v>24.038</v>
      </c>
      <c r="L85" s="9">
        <f t="shared" si="16"/>
        <v>6.74</v>
      </c>
      <c r="M85" s="9">
        <f t="shared" si="16"/>
        <v>0</v>
      </c>
      <c r="N85" s="9">
        <v>0</v>
      </c>
    </row>
    <row r="86" spans="1:14" ht="18.95" customHeight="1">
      <c r="A86" s="184"/>
      <c r="B86" s="10"/>
      <c r="C86" s="10" t="s">
        <v>39</v>
      </c>
      <c r="D86" s="276"/>
      <c r="E86" s="34">
        <f>SUM(E71:E85)</f>
        <v>814.92065000000014</v>
      </c>
      <c r="F86" s="34">
        <f>SUM(F71:F85)</f>
        <v>107.47935000000001</v>
      </c>
      <c r="G86" s="34">
        <f>SUM(G71:G85)</f>
        <v>30.134300000000003</v>
      </c>
      <c r="H86" s="34">
        <f>SUM(H71:H85)</f>
        <v>28.297400000000003</v>
      </c>
      <c r="J86" s="32"/>
      <c r="K86" s="34">
        <f>SUM(K71:K85)</f>
        <v>962.43850000000032</v>
      </c>
      <c r="L86" s="34">
        <f>SUM(L71:L85)</f>
        <v>129.78643333333335</v>
      </c>
      <c r="M86" s="34">
        <f>SUM(M71:M85)</f>
        <v>35.562799999999996</v>
      </c>
      <c r="N86" s="34">
        <f>SUM(N71:N85)</f>
        <v>31.032399999999999</v>
      </c>
    </row>
    <row r="87" spans="1:14" ht="18.95" customHeight="1">
      <c r="A87" s="359" t="s">
        <v>99</v>
      </c>
      <c r="B87" s="360"/>
      <c r="C87" s="360"/>
      <c r="D87" s="361"/>
      <c r="E87" s="8">
        <f>AVERAGE(E24,E38,E56,E69,E86)</f>
        <v>751.46569000000022</v>
      </c>
      <c r="F87" s="7">
        <f>AVERAGE(F24,F38,F56,F69,F86)</f>
        <v>95.858149999999995</v>
      </c>
      <c r="G87" s="7">
        <f>AVERAGE(G24,G38,G56,G69,G86)</f>
        <v>29.063089999999999</v>
      </c>
      <c r="H87" s="7">
        <f>AVERAGE(H24,H38,H56,H69,H86)</f>
        <v>27.291089999999997</v>
      </c>
      <c r="J87" s="334"/>
      <c r="K87" s="8">
        <f>AVERAGE(K24,K38,K56,K69,K86)</f>
        <v>863.02384333333362</v>
      </c>
      <c r="L87" s="7">
        <f>AVERAGE(L24,L38,L56,L69,L86)</f>
        <v>108.22449666666667</v>
      </c>
      <c r="M87" s="7">
        <f>AVERAGE(M24,M38,M56,M69,M86)</f>
        <v>34.084186666666668</v>
      </c>
      <c r="N87" s="7">
        <f>AVERAGE(N24,N38,N56,N69,N86)</f>
        <v>31.33827333333333</v>
      </c>
    </row>
    <row r="88" spans="1:14" ht="18.95" customHeight="1">
      <c r="A88" s="6"/>
      <c r="B88" s="5"/>
      <c r="C88" s="362" t="s">
        <v>100</v>
      </c>
      <c r="D88" s="363"/>
      <c r="E88" s="277"/>
      <c r="F88" s="4">
        <f>(F87*4)/E87*100</f>
        <v>51.024631610260194</v>
      </c>
      <c r="G88" s="4">
        <f>(G87*9)/E87*100</f>
        <v>34.807684965630294</v>
      </c>
      <c r="H88" s="4">
        <f>(H87*4)/E87*100</f>
        <v>14.526858837693569</v>
      </c>
      <c r="J88" s="335"/>
      <c r="K88" s="277"/>
      <c r="L88" s="4">
        <f>(L87*4)/K87*100</f>
        <v>50.160605643830927</v>
      </c>
      <c r="M88" s="4">
        <f>(M87*9)/K87*100</f>
        <v>35.544519698920787</v>
      </c>
      <c r="N88" s="4">
        <f>(N87*4)/K87*100</f>
        <v>14.52487023407962</v>
      </c>
    </row>
    <row r="89" spans="1:14" ht="18.95" customHeight="1">
      <c r="A89" s="6"/>
      <c r="B89" s="5"/>
      <c r="C89" s="362" t="s">
        <v>101</v>
      </c>
      <c r="D89" s="363"/>
      <c r="E89" s="336" t="s">
        <v>102</v>
      </c>
      <c r="F89" s="337" t="s">
        <v>103</v>
      </c>
      <c r="G89" s="337" t="s">
        <v>104</v>
      </c>
      <c r="H89" s="337" t="s">
        <v>105</v>
      </c>
      <c r="J89" s="335"/>
      <c r="K89" s="336" t="s">
        <v>106</v>
      </c>
      <c r="L89" s="337" t="s">
        <v>103</v>
      </c>
      <c r="M89" s="337" t="s">
        <v>104</v>
      </c>
      <c r="N89" s="337" t="s">
        <v>105</v>
      </c>
    </row>
    <row r="90" spans="1:14" ht="18.95" customHeight="1">
      <c r="A90" s="370" t="s">
        <v>107</v>
      </c>
      <c r="B90" s="371"/>
      <c r="C90" s="371"/>
      <c r="D90" s="371"/>
      <c r="E90" s="371"/>
      <c r="F90" s="371"/>
      <c r="G90" s="371"/>
      <c r="H90" s="371"/>
      <c r="I90" s="371"/>
      <c r="J90" s="371"/>
      <c r="K90" s="371"/>
      <c r="L90" s="371"/>
      <c r="M90" s="371"/>
      <c r="N90" s="372"/>
    </row>
    <row r="91" spans="1:14" ht="18.95" customHeight="1">
      <c r="A91" s="179" t="s">
        <v>108</v>
      </c>
      <c r="B91" s="343"/>
      <c r="C91" s="343"/>
      <c r="D91" s="343"/>
      <c r="E91" s="343"/>
      <c r="F91" s="343"/>
      <c r="G91" s="343"/>
      <c r="H91" s="343"/>
      <c r="N91" s="338"/>
    </row>
    <row r="92" spans="1:14" ht="18.95" customHeight="1">
      <c r="A92" s="179" t="s">
        <v>109</v>
      </c>
      <c r="B92" s="343"/>
      <c r="C92" s="343"/>
      <c r="D92" s="343"/>
      <c r="E92" s="343"/>
      <c r="F92" s="343"/>
      <c r="G92" s="343"/>
      <c r="H92" s="343"/>
      <c r="I92" s="343"/>
      <c r="N92" s="338"/>
    </row>
    <row r="93" spans="1:14" ht="18.95" customHeight="1">
      <c r="A93" s="373" t="s">
        <v>110</v>
      </c>
      <c r="B93" s="374"/>
      <c r="C93" s="374"/>
      <c r="D93" s="374"/>
      <c r="E93" s="374"/>
      <c r="F93" s="374"/>
      <c r="G93" s="374"/>
      <c r="H93" s="374"/>
      <c r="N93" s="338"/>
    </row>
    <row r="94" spans="1:14" ht="18.95" customHeight="1">
      <c r="A94" s="373" t="s">
        <v>111</v>
      </c>
      <c r="B94" s="374"/>
      <c r="C94" s="374"/>
      <c r="D94" s="374"/>
      <c r="E94" s="374"/>
      <c r="F94" s="374"/>
      <c r="G94" s="374"/>
      <c r="H94" s="374"/>
      <c r="N94" s="338"/>
    </row>
    <row r="95" spans="1:14" ht="18.95" customHeight="1">
      <c r="A95" s="370" t="s">
        <v>112</v>
      </c>
      <c r="B95" s="371"/>
      <c r="C95" s="371"/>
      <c r="D95" s="371"/>
      <c r="E95" s="371"/>
      <c r="F95" s="371"/>
      <c r="G95" s="371"/>
      <c r="H95" s="371"/>
      <c r="I95" s="371"/>
      <c r="J95" s="371"/>
      <c r="K95" s="371"/>
      <c r="L95" s="371"/>
      <c r="M95" s="371"/>
      <c r="N95" s="372"/>
    </row>
    <row r="96" spans="1:14" ht="18.95" customHeight="1">
      <c r="A96" s="3" t="s">
        <v>113</v>
      </c>
      <c r="B96" s="343" t="s">
        <v>114</v>
      </c>
      <c r="C96" s="343"/>
      <c r="D96" s="343"/>
      <c r="E96" s="350"/>
      <c r="F96" s="350"/>
      <c r="G96" s="350"/>
      <c r="H96" s="350"/>
      <c r="J96" s="343"/>
      <c r="K96" s="350"/>
      <c r="L96" s="350"/>
      <c r="M96" s="350"/>
      <c r="N96" s="2"/>
    </row>
    <row r="97" spans="1:14" ht="18.95" customHeight="1">
      <c r="A97" s="3" t="s">
        <v>115</v>
      </c>
      <c r="B97" s="343" t="s">
        <v>116</v>
      </c>
      <c r="C97" s="343"/>
      <c r="D97" s="343"/>
      <c r="E97" s="350"/>
      <c r="F97" s="350"/>
      <c r="G97" s="350"/>
      <c r="H97" s="350"/>
      <c r="J97" s="343"/>
      <c r="K97" s="350"/>
      <c r="L97" s="350"/>
      <c r="M97" s="350"/>
      <c r="N97" s="2"/>
    </row>
    <row r="98" spans="1:14" ht="18.95" customHeight="1">
      <c r="A98" s="3" t="s">
        <v>117</v>
      </c>
      <c r="B98" s="343" t="s">
        <v>118</v>
      </c>
      <c r="C98" s="343"/>
      <c r="D98" s="343"/>
      <c r="E98" s="350"/>
      <c r="F98" s="350"/>
      <c r="G98" s="350"/>
      <c r="H98" s="350"/>
      <c r="J98" s="343"/>
      <c r="K98" s="350"/>
      <c r="L98" s="350"/>
      <c r="M98" s="350"/>
      <c r="N98" s="2"/>
    </row>
    <row r="99" spans="1:14" ht="18.95" customHeight="1">
      <c r="A99" s="370" t="s">
        <v>119</v>
      </c>
      <c r="B99" s="371"/>
      <c r="C99" s="371"/>
      <c r="D99" s="371"/>
      <c r="E99" s="371"/>
      <c r="F99" s="371"/>
      <c r="G99" s="371"/>
      <c r="H99" s="371"/>
      <c r="I99" s="371"/>
      <c r="J99" s="371"/>
      <c r="K99" s="371"/>
      <c r="L99" s="371"/>
      <c r="M99" s="371"/>
      <c r="N99" s="372"/>
    </row>
    <row r="100" spans="1:14" ht="18.95" customHeight="1">
      <c r="A100" s="80" t="s">
        <v>120</v>
      </c>
      <c r="B100" s="333"/>
      <c r="C100" s="333"/>
      <c r="D100" s="333"/>
      <c r="E100" s="333"/>
      <c r="F100" s="333"/>
      <c r="G100" s="333"/>
      <c r="H100" s="333"/>
      <c r="I100" s="346"/>
      <c r="J100" s="346"/>
      <c r="K100" s="346"/>
      <c r="L100" s="346"/>
      <c r="M100" s="346"/>
      <c r="N100" s="347"/>
    </row>
    <row r="101" spans="1:14">
      <c r="A101" s="348" t="s">
        <v>121</v>
      </c>
      <c r="B101" s="81"/>
      <c r="C101" s="81"/>
      <c r="D101" s="81"/>
      <c r="E101" s="81"/>
      <c r="F101" s="81"/>
      <c r="G101" s="81"/>
      <c r="H101" s="81"/>
      <c r="I101" s="81"/>
      <c r="J101" s="81"/>
      <c r="K101" s="81"/>
      <c r="L101" s="81"/>
      <c r="M101" s="81"/>
      <c r="N101" s="339"/>
    </row>
  </sheetData>
  <mergeCells count="14">
    <mergeCell ref="J7:N7"/>
    <mergeCell ref="A90:N90"/>
    <mergeCell ref="A95:N95"/>
    <mergeCell ref="A99:N99"/>
    <mergeCell ref="A93:H93"/>
    <mergeCell ref="A94:H94"/>
    <mergeCell ref="A1:B5"/>
    <mergeCell ref="A6:B6"/>
    <mergeCell ref="A87:D87"/>
    <mergeCell ref="C88:D88"/>
    <mergeCell ref="C89:D89"/>
    <mergeCell ref="A73:A79"/>
    <mergeCell ref="C1:C7"/>
    <mergeCell ref="D7:H7"/>
  </mergeCells>
  <pageMargins left="0.25" right="0.25" top="0.75" bottom="0.75" header="0.3" footer="0.3"/>
  <pageSetup paperSize="9" scale="53" fitToHeight="0" orientation="landscape" r:id="rId1"/>
  <rowBreaks count="2" manualBreakCount="2">
    <brk id="38" max="7" man="1"/>
    <brk id="69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CC52D-E0E2-47A8-A0CE-DE8833246FE3}">
  <sheetPr>
    <tabColor theme="9" tint="0.59999389629810485"/>
    <pageSetUpPr fitToPage="1"/>
  </sheetPr>
  <dimension ref="A1:W105"/>
  <sheetViews>
    <sheetView zoomScale="70" zoomScaleNormal="70" workbookViewId="0">
      <selection activeCell="L14" sqref="L14"/>
    </sheetView>
  </sheetViews>
  <sheetFormatPr defaultColWidth="9.25" defaultRowHeight="15"/>
  <cols>
    <col min="1" max="1" width="25.625" style="1" customWidth="1"/>
    <col min="2" max="2" width="66.625" style="1" bestFit="1" customWidth="1"/>
    <col min="3" max="3" width="100.625" style="1" customWidth="1"/>
    <col min="4" max="8" width="15.625" style="1" customWidth="1"/>
    <col min="9" max="9" width="9.25" style="1"/>
    <col min="10" max="14" width="15.625" style="1" customWidth="1"/>
    <col min="15" max="16384" width="9.25" style="1"/>
  </cols>
  <sheetData>
    <row r="1" spans="1:14" ht="18.95" customHeight="1">
      <c r="A1" s="384" t="e" vm="1">
        <v>#VALUE!</v>
      </c>
      <c r="B1" s="384"/>
      <c r="C1" s="380" t="e" vm="2">
        <v>#VALUE!</v>
      </c>
      <c r="D1" s="70"/>
      <c r="E1" s="70"/>
      <c r="F1" s="70"/>
      <c r="G1" s="70"/>
      <c r="H1" s="70"/>
    </row>
    <row r="2" spans="1:14" ht="18.95" customHeight="1">
      <c r="A2" s="384"/>
      <c r="B2" s="384"/>
      <c r="C2" s="380"/>
      <c r="D2" s="70"/>
      <c r="E2" s="70"/>
      <c r="F2" s="70"/>
      <c r="G2" s="70"/>
      <c r="H2" s="70"/>
    </row>
    <row r="3" spans="1:14" ht="18.95" customHeight="1">
      <c r="A3" s="384"/>
      <c r="B3" s="384"/>
      <c r="C3" s="380"/>
      <c r="D3" s="70"/>
      <c r="E3" s="70"/>
      <c r="F3" s="70"/>
      <c r="G3" s="70"/>
      <c r="H3" s="70"/>
    </row>
    <row r="4" spans="1:14" ht="18.95" customHeight="1">
      <c r="A4" s="384"/>
      <c r="B4" s="384"/>
      <c r="C4" s="380"/>
      <c r="D4" s="70"/>
      <c r="E4" s="70"/>
      <c r="F4" s="70"/>
      <c r="G4" s="70"/>
      <c r="H4" s="70"/>
    </row>
    <row r="5" spans="1:14" ht="18.95" customHeight="1">
      <c r="A5" s="384"/>
      <c r="B5" s="384"/>
      <c r="C5" s="380"/>
      <c r="D5" s="70"/>
      <c r="E5" s="70"/>
      <c r="F5" s="70"/>
      <c r="G5" s="70"/>
      <c r="H5" s="70"/>
    </row>
    <row r="6" spans="1:14" ht="30">
      <c r="A6" s="358" t="s">
        <v>0</v>
      </c>
      <c r="B6" s="358"/>
      <c r="C6" s="380"/>
      <c r="D6" s="70"/>
      <c r="E6" s="70"/>
      <c r="F6" s="70"/>
      <c r="G6" s="70"/>
      <c r="H6" s="70"/>
    </row>
    <row r="7" spans="1:14" ht="30">
      <c r="A7" s="27" t="s">
        <v>122</v>
      </c>
      <c r="B7" s="27" t="s">
        <v>123</v>
      </c>
      <c r="C7" s="381"/>
      <c r="D7" s="367" t="s">
        <v>3</v>
      </c>
      <c r="E7" s="368"/>
      <c r="F7" s="368"/>
      <c r="G7" s="368"/>
      <c r="H7" s="369"/>
      <c r="J7" s="367" t="s">
        <v>4</v>
      </c>
      <c r="K7" s="368"/>
      <c r="L7" s="368"/>
      <c r="M7" s="368"/>
      <c r="N7" s="369"/>
    </row>
    <row r="8" spans="1:14" s="19" customFormat="1" ht="50.1" customHeight="1">
      <c r="A8" s="198" t="s">
        <v>5</v>
      </c>
      <c r="B8" s="29" t="s">
        <v>6</v>
      </c>
      <c r="C8" s="16" t="s">
        <v>7</v>
      </c>
      <c r="D8" s="15" t="s">
        <v>8</v>
      </c>
      <c r="E8" s="15" t="s">
        <v>9</v>
      </c>
      <c r="F8" s="15" t="s">
        <v>10</v>
      </c>
      <c r="G8" s="15" t="s">
        <v>11</v>
      </c>
      <c r="H8" s="15" t="s">
        <v>12</v>
      </c>
      <c r="J8" s="15" t="s">
        <v>8</v>
      </c>
      <c r="K8" s="15" t="s">
        <v>9</v>
      </c>
      <c r="L8" s="15" t="s">
        <v>10</v>
      </c>
      <c r="M8" s="15" t="s">
        <v>11</v>
      </c>
      <c r="N8" s="15" t="s">
        <v>12</v>
      </c>
    </row>
    <row r="9" spans="1:14" ht="18">
      <c r="A9" s="224"/>
      <c r="B9" s="208" t="s">
        <v>124</v>
      </c>
      <c r="C9" s="207" t="s">
        <v>125</v>
      </c>
      <c r="D9" s="9">
        <v>120</v>
      </c>
      <c r="E9" s="9">
        <v>155.4</v>
      </c>
      <c r="F9" s="9">
        <v>7.4880000000000004</v>
      </c>
      <c r="G9" s="9">
        <v>9.1320000000000014</v>
      </c>
      <c r="H9" s="9">
        <v>10.704000000000004</v>
      </c>
      <c r="J9" s="9">
        <v>140</v>
      </c>
      <c r="K9" s="9">
        <f>J9*E9/D9</f>
        <v>181.3</v>
      </c>
      <c r="L9" s="9">
        <f t="shared" ref="L9:N23" si="0">K9*F9/E9</f>
        <v>8.7360000000000007</v>
      </c>
      <c r="M9" s="9">
        <f t="shared" si="0"/>
        <v>10.654000000000002</v>
      </c>
      <c r="N9" s="9">
        <f t="shared" si="0"/>
        <v>12.488000000000005</v>
      </c>
    </row>
    <row r="10" spans="1:14" ht="18">
      <c r="A10" s="225" t="s">
        <v>15</v>
      </c>
      <c r="B10" s="209" t="s">
        <v>126</v>
      </c>
      <c r="C10" s="39" t="s">
        <v>127</v>
      </c>
      <c r="D10" s="14">
        <v>120</v>
      </c>
      <c r="E10" s="9">
        <v>82.8</v>
      </c>
      <c r="F10" s="9">
        <v>6.12</v>
      </c>
      <c r="G10" s="9">
        <v>5.58</v>
      </c>
      <c r="H10" s="9">
        <v>1.1759999999999999</v>
      </c>
      <c r="J10" s="14">
        <v>140</v>
      </c>
      <c r="K10" s="9">
        <f t="shared" ref="K10:K23" si="1">J10*E10/D10</f>
        <v>96.6</v>
      </c>
      <c r="L10" s="9">
        <f t="shared" si="0"/>
        <v>7.1400000000000006</v>
      </c>
      <c r="M10" s="9">
        <f t="shared" si="0"/>
        <v>6.51</v>
      </c>
      <c r="N10" s="9">
        <f t="shared" si="0"/>
        <v>1.3719999999999999</v>
      </c>
    </row>
    <row r="11" spans="1:14" ht="18.95" customHeight="1">
      <c r="A11" s="226"/>
      <c r="B11" s="209" t="s">
        <v>20</v>
      </c>
      <c r="C11" s="35" t="s">
        <v>21</v>
      </c>
      <c r="D11" s="31">
        <v>60</v>
      </c>
      <c r="E11" s="9">
        <v>92.52</v>
      </c>
      <c r="F11" s="9">
        <v>16.2</v>
      </c>
      <c r="G11" s="9">
        <v>1.5</v>
      </c>
      <c r="H11" s="9">
        <v>2.9</v>
      </c>
      <c r="J11" s="12">
        <v>100</v>
      </c>
      <c r="K11" s="9">
        <f t="shared" si="1"/>
        <v>154.19999999999999</v>
      </c>
      <c r="L11" s="9">
        <f t="shared" si="0"/>
        <v>26.999999999999996</v>
      </c>
      <c r="M11" s="9">
        <f t="shared" si="0"/>
        <v>2.4999999999999996</v>
      </c>
      <c r="N11" s="9">
        <f t="shared" si="0"/>
        <v>4.8333333333333321</v>
      </c>
    </row>
    <row r="12" spans="1:14" ht="18.95" customHeight="1">
      <c r="A12" s="227"/>
      <c r="B12" s="210" t="s">
        <v>128</v>
      </c>
      <c r="C12" s="183" t="s">
        <v>129</v>
      </c>
      <c r="D12" s="12">
        <v>60</v>
      </c>
      <c r="E12" s="9">
        <v>80.400000000000006</v>
      </c>
      <c r="F12" s="9">
        <v>16.32</v>
      </c>
      <c r="G12" s="9">
        <v>0</v>
      </c>
      <c r="H12" s="9">
        <v>2.48</v>
      </c>
      <c r="J12" s="12">
        <v>100</v>
      </c>
      <c r="K12" s="9">
        <f t="shared" si="1"/>
        <v>134.00000000000003</v>
      </c>
      <c r="L12" s="9">
        <f t="shared" si="0"/>
        <v>27.200000000000006</v>
      </c>
      <c r="M12" s="9">
        <f t="shared" si="0"/>
        <v>0</v>
      </c>
      <c r="N12" s="9">
        <f>J12*H12/D12</f>
        <v>4.1333333333333337</v>
      </c>
    </row>
    <row r="13" spans="1:14" ht="18.95" customHeight="1">
      <c r="A13" s="227"/>
      <c r="B13" s="211" t="s">
        <v>130</v>
      </c>
      <c r="C13" s="35"/>
      <c r="D13" s="12">
        <v>50</v>
      </c>
      <c r="E13" s="9">
        <v>19.73</v>
      </c>
      <c r="F13" s="9">
        <v>3.05</v>
      </c>
      <c r="G13" s="9">
        <v>0.25</v>
      </c>
      <c r="H13" s="9">
        <v>2.0499999999999998</v>
      </c>
      <c r="J13" s="12">
        <v>100</v>
      </c>
      <c r="K13" s="9">
        <f t="shared" si="1"/>
        <v>39.46</v>
      </c>
      <c r="L13" s="9">
        <f t="shared" si="0"/>
        <v>6.1</v>
      </c>
      <c r="M13" s="9">
        <f t="shared" si="0"/>
        <v>0.5</v>
      </c>
      <c r="N13" s="9">
        <f t="shared" si="0"/>
        <v>4.0999999999999996</v>
      </c>
    </row>
    <row r="14" spans="1:14" ht="18.95" customHeight="1">
      <c r="A14" s="227"/>
      <c r="B14" s="211" t="s">
        <v>66</v>
      </c>
      <c r="C14" s="47" t="s">
        <v>131</v>
      </c>
      <c r="D14" s="12">
        <v>5</v>
      </c>
      <c r="E14" s="9">
        <v>32.189399999999999</v>
      </c>
      <c r="F14" s="9">
        <v>9.7050000000000011E-2</v>
      </c>
      <c r="G14" s="9">
        <v>3.5305500000000003</v>
      </c>
      <c r="H14" s="9">
        <v>1.3550000000000001E-2</v>
      </c>
      <c r="J14" s="12">
        <v>10</v>
      </c>
      <c r="K14" s="9">
        <f t="shared" si="1"/>
        <v>64.378799999999998</v>
      </c>
      <c r="L14" s="9">
        <f t="shared" si="0"/>
        <v>0.19410000000000002</v>
      </c>
      <c r="M14" s="9">
        <f t="shared" si="0"/>
        <v>7.0611000000000006</v>
      </c>
      <c r="N14" s="9">
        <f t="shared" si="0"/>
        <v>2.7100000000000003E-2</v>
      </c>
    </row>
    <row r="15" spans="1:14" ht="18.95" customHeight="1">
      <c r="A15" s="227"/>
      <c r="B15" s="208" t="s">
        <v>132</v>
      </c>
      <c r="C15" s="47" t="s">
        <v>133</v>
      </c>
      <c r="D15" s="12">
        <v>50</v>
      </c>
      <c r="E15" s="9">
        <v>29.8</v>
      </c>
      <c r="F15" s="9">
        <v>4.1399999999999997</v>
      </c>
      <c r="G15" s="9">
        <v>0.84</v>
      </c>
      <c r="H15" s="9">
        <v>0.92</v>
      </c>
      <c r="J15" s="12">
        <v>100</v>
      </c>
      <c r="K15" s="9">
        <f t="shared" si="1"/>
        <v>59.6</v>
      </c>
      <c r="L15" s="9">
        <f t="shared" si="0"/>
        <v>8.2799999999999994</v>
      </c>
      <c r="M15" s="9">
        <f t="shared" si="0"/>
        <v>1.68</v>
      </c>
      <c r="N15" s="9">
        <f t="shared" si="0"/>
        <v>1.84</v>
      </c>
    </row>
    <row r="16" spans="1:14" ht="18.95" customHeight="1">
      <c r="A16" s="227"/>
      <c r="B16" s="208" t="s">
        <v>134</v>
      </c>
      <c r="C16" s="40"/>
      <c r="D16" s="31">
        <v>100</v>
      </c>
      <c r="E16" s="9">
        <v>40.200000000000003</v>
      </c>
      <c r="F16" s="9">
        <v>5.68</v>
      </c>
      <c r="G16" s="9">
        <v>0.63300000000000001</v>
      </c>
      <c r="H16" s="9">
        <v>1.7</v>
      </c>
      <c r="J16" s="12">
        <v>100</v>
      </c>
      <c r="K16" s="9">
        <f t="shared" si="1"/>
        <v>40.200000000000003</v>
      </c>
      <c r="L16" s="9">
        <f t="shared" si="0"/>
        <v>5.68</v>
      </c>
      <c r="M16" s="9">
        <f t="shared" si="0"/>
        <v>0.63300000000000001</v>
      </c>
      <c r="N16" s="9">
        <f t="shared" si="0"/>
        <v>1.7000000000000002</v>
      </c>
    </row>
    <row r="17" spans="1:23" ht="18.95" customHeight="1">
      <c r="A17" s="228"/>
      <c r="B17" s="212" t="s">
        <v>28</v>
      </c>
      <c r="C17" s="11" t="s">
        <v>97</v>
      </c>
      <c r="D17" s="12">
        <v>15</v>
      </c>
      <c r="E17" s="9">
        <v>91.315049999999999</v>
      </c>
      <c r="F17" s="9">
        <v>1.92</v>
      </c>
      <c r="G17" s="9">
        <v>7.7350499999999993</v>
      </c>
      <c r="H17" s="9">
        <v>4.2349499999999995</v>
      </c>
      <c r="I17" s="13"/>
      <c r="J17" s="12">
        <v>10</v>
      </c>
      <c r="K17" s="9">
        <f t="shared" si="1"/>
        <v>60.8767</v>
      </c>
      <c r="L17" s="9">
        <f t="shared" si="0"/>
        <v>1.28</v>
      </c>
      <c r="M17" s="9">
        <f t="shared" si="0"/>
        <v>5.1566999999999998</v>
      </c>
      <c r="N17" s="9">
        <f t="shared" si="0"/>
        <v>2.8232999999999997</v>
      </c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8">
      <c r="A18" s="228" t="s">
        <v>30</v>
      </c>
      <c r="B18" s="213" t="s">
        <v>31</v>
      </c>
      <c r="C18" s="39"/>
      <c r="D18" s="12">
        <v>50</v>
      </c>
      <c r="E18" s="9">
        <v>28.195</v>
      </c>
      <c r="F18" s="9">
        <v>2.4375</v>
      </c>
      <c r="G18" s="9">
        <v>1.2849999999999999</v>
      </c>
      <c r="H18" s="9">
        <v>1.72</v>
      </c>
      <c r="I18" s="13"/>
      <c r="J18" s="12">
        <v>50</v>
      </c>
      <c r="K18" s="9">
        <f t="shared" si="1"/>
        <v>28.195</v>
      </c>
      <c r="L18" s="9">
        <f t="shared" si="0"/>
        <v>2.4375</v>
      </c>
      <c r="M18" s="9">
        <f t="shared" si="0"/>
        <v>1.2849999999999999</v>
      </c>
      <c r="N18" s="9">
        <f t="shared" si="0"/>
        <v>1.72</v>
      </c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30.75">
      <c r="A19" s="229"/>
      <c r="B19" s="210" t="s">
        <v>32</v>
      </c>
      <c r="C19" s="37" t="s">
        <v>98</v>
      </c>
      <c r="D19" s="12">
        <v>25</v>
      </c>
      <c r="E19" s="9">
        <v>18.686499999999999</v>
      </c>
      <c r="F19" s="9">
        <v>3.0307499999999998</v>
      </c>
      <c r="G19" s="9">
        <v>0.375</v>
      </c>
      <c r="H19" s="9">
        <v>0.8</v>
      </c>
      <c r="I19" s="13"/>
      <c r="J19" s="12">
        <v>50</v>
      </c>
      <c r="K19" s="9">
        <f t="shared" si="1"/>
        <v>37.372999999999998</v>
      </c>
      <c r="L19" s="9">
        <f t="shared" si="0"/>
        <v>6.0614999999999997</v>
      </c>
      <c r="M19" s="9">
        <f t="shared" si="0"/>
        <v>0.75</v>
      </c>
      <c r="N19" s="9">
        <f t="shared" si="0"/>
        <v>1.6000000000000003</v>
      </c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8.95" customHeight="1">
      <c r="A20" s="229"/>
      <c r="B20" s="210" t="s">
        <v>34</v>
      </c>
      <c r="C20" s="52" t="s">
        <v>35</v>
      </c>
      <c r="D20" s="12">
        <v>50</v>
      </c>
      <c r="E20" s="9">
        <v>0.2</v>
      </c>
      <c r="F20" s="9">
        <v>0</v>
      </c>
      <c r="G20" s="9">
        <v>0</v>
      </c>
      <c r="H20" s="9">
        <v>0.05</v>
      </c>
      <c r="J20" s="12">
        <v>50</v>
      </c>
      <c r="K20" s="9">
        <f t="shared" si="1"/>
        <v>0.2</v>
      </c>
      <c r="L20" s="9">
        <f t="shared" si="0"/>
        <v>0</v>
      </c>
      <c r="M20" s="9">
        <v>0</v>
      </c>
      <c r="N20" s="9">
        <v>0.05</v>
      </c>
      <c r="O20" s="20"/>
      <c r="P20" s="20"/>
      <c r="Q20" s="20"/>
      <c r="R20" s="20"/>
      <c r="S20" s="20"/>
      <c r="T20" s="20"/>
      <c r="U20" s="20"/>
      <c r="V20" s="20"/>
      <c r="W20" s="20"/>
    </row>
    <row r="21" spans="1:23" ht="18.95" customHeight="1">
      <c r="A21" s="229"/>
      <c r="B21" s="210" t="s">
        <v>36</v>
      </c>
      <c r="C21" s="52"/>
      <c r="D21" s="12">
        <v>50</v>
      </c>
      <c r="E21" s="9">
        <v>123.1</v>
      </c>
      <c r="F21" s="9">
        <v>26.15</v>
      </c>
      <c r="G21" s="9">
        <v>1</v>
      </c>
      <c r="H21" s="9">
        <v>3.5750000000000002</v>
      </c>
      <c r="J21" s="12">
        <v>30</v>
      </c>
      <c r="K21" s="9">
        <f t="shared" si="1"/>
        <v>73.86</v>
      </c>
      <c r="L21" s="9">
        <f t="shared" si="0"/>
        <v>15.69</v>
      </c>
      <c r="M21" s="9">
        <f t="shared" si="0"/>
        <v>0.6</v>
      </c>
      <c r="N21" s="9">
        <f t="shared" si="0"/>
        <v>2.145</v>
      </c>
      <c r="O21" s="20"/>
      <c r="P21" s="20"/>
      <c r="Q21" s="20"/>
      <c r="R21" s="20"/>
      <c r="S21" s="20"/>
      <c r="T21" s="20"/>
      <c r="U21" s="20"/>
      <c r="V21" s="20"/>
      <c r="W21" s="20"/>
    </row>
    <row r="22" spans="1:23" ht="18.95" customHeight="1">
      <c r="A22" s="229"/>
      <c r="B22" s="38" t="s">
        <v>52</v>
      </c>
      <c r="C22" s="44"/>
      <c r="D22" s="12">
        <v>50</v>
      </c>
      <c r="E22" s="9">
        <v>16.2</v>
      </c>
      <c r="F22" s="9">
        <v>2.8</v>
      </c>
      <c r="G22" s="9">
        <v>0.1</v>
      </c>
      <c r="H22" s="9">
        <v>0.3</v>
      </c>
      <c r="J22" s="12">
        <v>50</v>
      </c>
      <c r="K22" s="9">
        <f t="shared" si="1"/>
        <v>16.2</v>
      </c>
      <c r="L22" s="9">
        <f t="shared" si="0"/>
        <v>2.8</v>
      </c>
      <c r="M22" s="9">
        <f t="shared" si="0"/>
        <v>9.9999999999999992E-2</v>
      </c>
      <c r="N22" s="9">
        <f t="shared" si="0"/>
        <v>0.29999999999999993</v>
      </c>
      <c r="O22" s="20"/>
      <c r="P22" s="20"/>
      <c r="Q22" s="20"/>
      <c r="R22" s="20"/>
      <c r="S22" s="20"/>
      <c r="T22" s="20"/>
      <c r="U22" s="20"/>
      <c r="V22" s="20"/>
      <c r="W22" s="20"/>
    </row>
    <row r="23" spans="1:23" ht="18.95" customHeight="1">
      <c r="A23" s="230"/>
      <c r="B23" s="214" t="s">
        <v>38</v>
      </c>
      <c r="C23" s="52"/>
      <c r="D23" s="12">
        <v>50</v>
      </c>
      <c r="E23" s="9">
        <v>19.988</v>
      </c>
      <c r="F23" s="9">
        <v>5.97</v>
      </c>
      <c r="G23" s="9">
        <v>0</v>
      </c>
      <c r="H23" s="9">
        <v>0.15</v>
      </c>
      <c r="J23" s="12">
        <v>50</v>
      </c>
      <c r="K23" s="9">
        <f t="shared" si="1"/>
        <v>19.988</v>
      </c>
      <c r="L23" s="9">
        <f t="shared" si="0"/>
        <v>5.97</v>
      </c>
      <c r="M23" s="9">
        <f t="shared" si="0"/>
        <v>0</v>
      </c>
      <c r="N23" s="9">
        <v>0.15</v>
      </c>
      <c r="O23" s="20"/>
      <c r="P23" s="20"/>
      <c r="Q23" s="20"/>
      <c r="R23" s="20"/>
      <c r="S23" s="20"/>
      <c r="T23" s="20"/>
      <c r="U23" s="20"/>
      <c r="V23" s="20"/>
      <c r="W23" s="20"/>
    </row>
    <row r="24" spans="1:23" s="19" customFormat="1" ht="18.95" customHeight="1">
      <c r="A24" s="184"/>
      <c r="B24" s="10"/>
      <c r="C24" s="10" t="s">
        <v>39</v>
      </c>
      <c r="D24" s="17"/>
      <c r="E24" s="64">
        <f>SUM(E9,E11:E23)</f>
        <v>747.92395000000033</v>
      </c>
      <c r="F24" s="64">
        <f t="shared" ref="F24:H24" si="2">SUM(F9,F11:F23)</f>
        <v>95.283299999999983</v>
      </c>
      <c r="G24" s="64">
        <f t="shared" si="2"/>
        <v>26.380600000000005</v>
      </c>
      <c r="H24" s="64">
        <f t="shared" si="2"/>
        <v>31.597500000000004</v>
      </c>
      <c r="J24" s="17"/>
      <c r="K24" s="30">
        <f>SUM(K9,K11:K23)</f>
        <v>909.83150000000023</v>
      </c>
      <c r="L24" s="30">
        <f t="shared" ref="L24:N24" si="3">SUM(L9,L11:L23)</f>
        <v>117.42909999999999</v>
      </c>
      <c r="M24" s="30">
        <f t="shared" si="3"/>
        <v>30.919800000000006</v>
      </c>
      <c r="N24" s="30">
        <f t="shared" si="3"/>
        <v>37.910066666666665</v>
      </c>
      <c r="O24" s="21"/>
      <c r="P24" s="21"/>
      <c r="Q24" s="21"/>
      <c r="R24" s="21"/>
      <c r="S24" s="21"/>
      <c r="T24" s="21"/>
      <c r="U24" s="21"/>
      <c r="V24" s="21"/>
      <c r="W24" s="21"/>
    </row>
    <row r="25" spans="1:23" ht="50.1" customHeight="1">
      <c r="A25" s="198" t="s">
        <v>40</v>
      </c>
      <c r="B25" s="16" t="s">
        <v>6</v>
      </c>
      <c r="C25" s="16" t="s">
        <v>7</v>
      </c>
      <c r="D25" s="15" t="s">
        <v>8</v>
      </c>
      <c r="E25" s="15" t="s">
        <v>9</v>
      </c>
      <c r="F25" s="15" t="s">
        <v>10</v>
      </c>
      <c r="G25" s="15" t="s">
        <v>11</v>
      </c>
      <c r="H25" s="15" t="s">
        <v>12</v>
      </c>
      <c r="J25" s="15" t="s">
        <v>8</v>
      </c>
      <c r="K25" s="15" t="s">
        <v>9</v>
      </c>
      <c r="L25" s="15" t="s">
        <v>10</v>
      </c>
      <c r="M25" s="15" t="s">
        <v>11</v>
      </c>
      <c r="N25" s="15" t="s">
        <v>12</v>
      </c>
      <c r="O25" s="20"/>
      <c r="P25" s="20"/>
      <c r="Q25" s="20"/>
      <c r="R25" s="20"/>
      <c r="S25" s="20"/>
      <c r="T25" s="20"/>
      <c r="U25" s="20"/>
      <c r="V25" s="20"/>
      <c r="W25" s="20"/>
    </row>
    <row r="26" spans="1:23" ht="18">
      <c r="A26" s="231"/>
      <c r="B26" s="215" t="s">
        <v>135</v>
      </c>
      <c r="C26" s="272" t="s">
        <v>136</v>
      </c>
      <c r="D26" s="9">
        <v>60</v>
      </c>
      <c r="E26" s="9">
        <v>88.68</v>
      </c>
      <c r="F26" s="9">
        <v>5.6940000000000008</v>
      </c>
      <c r="G26" s="9">
        <v>4.3800000000000008</v>
      </c>
      <c r="H26" s="9">
        <v>6.12</v>
      </c>
      <c r="I26" s="13"/>
      <c r="J26" s="9">
        <v>70</v>
      </c>
      <c r="K26" s="9">
        <f>J26*E26/D26</f>
        <v>103.46000000000001</v>
      </c>
      <c r="L26" s="9">
        <f t="shared" ref="L26:N41" si="4">K26*F26/E26</f>
        <v>6.6430000000000007</v>
      </c>
      <c r="M26" s="9">
        <f t="shared" si="4"/>
        <v>5.1100000000000003</v>
      </c>
      <c r="N26" s="9">
        <f t="shared" si="4"/>
        <v>7.14</v>
      </c>
      <c r="O26" s="20"/>
      <c r="P26" s="20"/>
      <c r="Q26" s="20"/>
      <c r="R26" s="20"/>
      <c r="S26" s="20"/>
      <c r="T26" s="20"/>
      <c r="U26" s="20"/>
      <c r="V26" s="20"/>
      <c r="W26" s="20"/>
    </row>
    <row r="27" spans="1:23" ht="30" customHeight="1">
      <c r="A27" s="225" t="s">
        <v>15</v>
      </c>
      <c r="B27" s="216" t="s">
        <v>137</v>
      </c>
      <c r="C27" s="69" t="s">
        <v>138</v>
      </c>
      <c r="D27" s="14">
        <v>120</v>
      </c>
      <c r="E27" s="9">
        <v>72.599999999999994</v>
      </c>
      <c r="F27" s="9">
        <v>6.1199999999999992</v>
      </c>
      <c r="G27" s="9">
        <v>3.6299999999999994</v>
      </c>
      <c r="H27" s="9">
        <v>3.1859999999999995</v>
      </c>
      <c r="I27" s="13"/>
      <c r="J27" s="14">
        <v>140</v>
      </c>
      <c r="K27" s="9">
        <f t="shared" ref="K27:K41" si="5">J27*E27/D27</f>
        <v>84.7</v>
      </c>
      <c r="L27" s="9">
        <f t="shared" si="4"/>
        <v>7.14</v>
      </c>
      <c r="M27" s="9">
        <f t="shared" si="4"/>
        <v>4.2349999999999994</v>
      </c>
      <c r="N27" s="9">
        <f t="shared" si="4"/>
        <v>3.7169999999999992</v>
      </c>
      <c r="O27" s="75"/>
      <c r="P27" s="75"/>
      <c r="Q27" s="75"/>
      <c r="R27" s="20"/>
      <c r="S27" s="20"/>
      <c r="T27" s="20"/>
      <c r="U27" s="20"/>
      <c r="V27" s="20"/>
      <c r="W27" s="20"/>
    </row>
    <row r="28" spans="1:23" ht="18">
      <c r="A28" s="375"/>
      <c r="B28" s="216" t="s">
        <v>139</v>
      </c>
      <c r="C28" s="11" t="s">
        <v>90</v>
      </c>
      <c r="D28" s="14">
        <v>60</v>
      </c>
      <c r="E28" s="9">
        <v>77.25</v>
      </c>
      <c r="F28" s="9">
        <v>17.18</v>
      </c>
      <c r="G28" s="9">
        <v>0.16</v>
      </c>
      <c r="H28" s="9">
        <v>1.5</v>
      </c>
      <c r="I28" s="13"/>
      <c r="J28" s="12">
        <v>100</v>
      </c>
      <c r="K28" s="9">
        <f t="shared" si="5"/>
        <v>128.75</v>
      </c>
      <c r="L28" s="9">
        <f t="shared" si="4"/>
        <v>28.633333333333336</v>
      </c>
      <c r="M28" s="9">
        <f t="shared" si="4"/>
        <v>0.26666666666666672</v>
      </c>
      <c r="N28" s="9">
        <f t="shared" si="4"/>
        <v>2.5000000000000004</v>
      </c>
      <c r="O28" s="75"/>
      <c r="P28" s="75"/>
      <c r="Q28" s="75"/>
      <c r="R28" s="20"/>
      <c r="S28" s="20"/>
      <c r="T28" s="20"/>
      <c r="U28" s="20"/>
      <c r="V28" s="20"/>
      <c r="W28" s="20"/>
    </row>
    <row r="29" spans="1:23" ht="18.95" customHeight="1">
      <c r="A29" s="375"/>
      <c r="B29" s="208" t="s">
        <v>140</v>
      </c>
      <c r="C29" s="42"/>
      <c r="D29" s="14">
        <v>60</v>
      </c>
      <c r="E29" s="9">
        <v>43.5</v>
      </c>
      <c r="F29" s="9">
        <v>9.3000000000000007</v>
      </c>
      <c r="G29" s="9">
        <v>0</v>
      </c>
      <c r="H29" s="9">
        <v>1.1399999999999999</v>
      </c>
      <c r="I29" s="13"/>
      <c r="J29" s="12">
        <v>100</v>
      </c>
      <c r="K29" s="9">
        <f t="shared" si="5"/>
        <v>72.5</v>
      </c>
      <c r="L29" s="9">
        <f t="shared" si="4"/>
        <v>15.5</v>
      </c>
      <c r="M29" s="9">
        <f t="shared" si="4"/>
        <v>0</v>
      </c>
      <c r="N29" s="9">
        <f>J29*H29/D29</f>
        <v>1.8999999999999997</v>
      </c>
      <c r="O29" s="75"/>
      <c r="P29" s="75"/>
      <c r="Q29" s="75"/>
    </row>
    <row r="30" spans="1:23" ht="18.95" customHeight="1">
      <c r="A30" s="375"/>
      <c r="B30" s="208" t="s">
        <v>141</v>
      </c>
      <c r="C30" s="42" t="s">
        <v>142</v>
      </c>
      <c r="D30" s="14">
        <v>100</v>
      </c>
      <c r="E30" s="9">
        <v>59</v>
      </c>
      <c r="F30" s="9">
        <v>3.36</v>
      </c>
      <c r="G30" s="9">
        <v>1.6</v>
      </c>
      <c r="H30" s="9">
        <v>5.4</v>
      </c>
      <c r="I30" s="13"/>
      <c r="J30" s="12">
        <v>100</v>
      </c>
      <c r="K30" s="9">
        <f t="shared" si="5"/>
        <v>59</v>
      </c>
      <c r="L30" s="9">
        <f t="shared" si="4"/>
        <v>3.36</v>
      </c>
      <c r="M30" s="9">
        <f t="shared" si="4"/>
        <v>1.6</v>
      </c>
      <c r="N30" s="9">
        <f t="shared" si="4"/>
        <v>5.4</v>
      </c>
      <c r="O30" s="75"/>
      <c r="P30" s="75"/>
      <c r="Q30" s="75"/>
    </row>
    <row r="31" spans="1:23" ht="18.95" customHeight="1">
      <c r="A31" s="375"/>
      <c r="B31" s="208" t="s">
        <v>143</v>
      </c>
      <c r="C31" s="42" t="s">
        <v>144</v>
      </c>
      <c r="D31" s="14">
        <v>50</v>
      </c>
      <c r="E31" s="9">
        <v>28.4</v>
      </c>
      <c r="F31" s="9">
        <v>2.39</v>
      </c>
      <c r="G31" s="9">
        <v>1.33</v>
      </c>
      <c r="H31" s="9">
        <v>1.7</v>
      </c>
      <c r="I31" s="13"/>
      <c r="J31" s="12">
        <v>50</v>
      </c>
      <c r="K31" s="9">
        <f t="shared" si="5"/>
        <v>28.4</v>
      </c>
      <c r="L31" s="9">
        <f t="shared" si="4"/>
        <v>2.39</v>
      </c>
      <c r="M31" s="9">
        <f t="shared" si="4"/>
        <v>1.33</v>
      </c>
      <c r="N31" s="9">
        <f t="shared" si="4"/>
        <v>1.7</v>
      </c>
      <c r="O31" s="75"/>
      <c r="P31" s="75"/>
      <c r="Q31" s="75"/>
    </row>
    <row r="32" spans="1:23" ht="18.95" customHeight="1">
      <c r="A32" s="375"/>
      <c r="B32" s="208" t="s">
        <v>66</v>
      </c>
      <c r="C32" s="42" t="s">
        <v>93</v>
      </c>
      <c r="D32" s="14">
        <v>5</v>
      </c>
      <c r="E32" s="9">
        <v>32.189399999999999</v>
      </c>
      <c r="F32" s="9">
        <v>9.7050000000000011E-2</v>
      </c>
      <c r="G32" s="9">
        <v>3.5305500000000003</v>
      </c>
      <c r="H32" s="9">
        <v>1.3550000000000001E-2</v>
      </c>
      <c r="I32" s="13"/>
      <c r="J32" s="12">
        <v>10</v>
      </c>
      <c r="K32" s="9">
        <f t="shared" si="5"/>
        <v>64.378799999999998</v>
      </c>
      <c r="L32" s="9">
        <f t="shared" si="4"/>
        <v>0.19410000000000002</v>
      </c>
      <c r="M32" s="9">
        <f t="shared" si="4"/>
        <v>7.0611000000000006</v>
      </c>
      <c r="N32" s="9">
        <f t="shared" si="4"/>
        <v>2.7100000000000003E-2</v>
      </c>
      <c r="O32" s="75"/>
      <c r="P32" s="75"/>
      <c r="Q32" s="75"/>
    </row>
    <row r="33" spans="1:22" ht="31.5">
      <c r="A33" s="375"/>
      <c r="B33" s="208" t="s">
        <v>145</v>
      </c>
      <c r="C33" s="42" t="s">
        <v>146</v>
      </c>
      <c r="D33" s="14">
        <v>50</v>
      </c>
      <c r="E33" s="9">
        <v>52.8</v>
      </c>
      <c r="F33" s="9">
        <v>2.89</v>
      </c>
      <c r="G33" s="9">
        <v>3.43</v>
      </c>
      <c r="H33" s="9">
        <v>1.8</v>
      </c>
      <c r="I33" s="13"/>
      <c r="J33" s="12">
        <v>50</v>
      </c>
      <c r="K33" s="9">
        <f t="shared" si="5"/>
        <v>52.8</v>
      </c>
      <c r="L33" s="9">
        <f t="shared" si="4"/>
        <v>2.8899999999999997</v>
      </c>
      <c r="M33" s="9">
        <f t="shared" si="4"/>
        <v>3.4299999999999997</v>
      </c>
      <c r="N33" s="9">
        <f t="shared" si="4"/>
        <v>1.7999999999999998</v>
      </c>
      <c r="O33" s="75"/>
      <c r="P33" s="75"/>
      <c r="Q33" s="75"/>
    </row>
    <row r="34" spans="1:22" s="23" customFormat="1" ht="18.95" customHeight="1">
      <c r="A34" s="375"/>
      <c r="B34" s="215" t="s">
        <v>147</v>
      </c>
      <c r="C34" s="39" t="s">
        <v>148</v>
      </c>
      <c r="D34" s="12">
        <v>100</v>
      </c>
      <c r="E34" s="9">
        <v>39.9</v>
      </c>
      <c r="F34" s="9">
        <v>4.2300000000000004</v>
      </c>
      <c r="G34" s="9">
        <v>0.42299999999999999</v>
      </c>
      <c r="H34" s="9">
        <v>3.04</v>
      </c>
      <c r="J34" s="12">
        <v>100</v>
      </c>
      <c r="K34" s="9">
        <f t="shared" si="5"/>
        <v>39.9</v>
      </c>
      <c r="L34" s="9">
        <f t="shared" si="4"/>
        <v>4.2300000000000004</v>
      </c>
      <c r="M34" s="9">
        <f t="shared" si="4"/>
        <v>0.42299999999999999</v>
      </c>
      <c r="N34" s="9">
        <f t="shared" si="4"/>
        <v>3.04</v>
      </c>
      <c r="O34" s="75"/>
      <c r="P34" s="75"/>
      <c r="Q34" s="75"/>
    </row>
    <row r="35" spans="1:22" s="23" customFormat="1" ht="18">
      <c r="A35" s="375"/>
      <c r="B35" s="215" t="s">
        <v>28</v>
      </c>
      <c r="C35" s="39" t="s">
        <v>149</v>
      </c>
      <c r="D35" s="12">
        <v>15</v>
      </c>
      <c r="E35" s="9">
        <v>91.315049999999999</v>
      </c>
      <c r="F35" s="9">
        <v>1.92</v>
      </c>
      <c r="G35" s="9">
        <v>7.7350499999999993</v>
      </c>
      <c r="H35" s="9">
        <v>4.2349499999999995</v>
      </c>
      <c r="I35" s="25"/>
      <c r="J35" s="12">
        <v>5</v>
      </c>
      <c r="K35" s="9">
        <f t="shared" si="5"/>
        <v>30.43835</v>
      </c>
      <c r="L35" s="9">
        <f t="shared" si="4"/>
        <v>0.64</v>
      </c>
      <c r="M35" s="9">
        <f t="shared" si="4"/>
        <v>2.5783499999999999</v>
      </c>
      <c r="N35" s="9">
        <f t="shared" si="4"/>
        <v>1.4116499999999998</v>
      </c>
      <c r="O35" s="75"/>
      <c r="P35" s="75"/>
      <c r="Q35" s="75"/>
    </row>
    <row r="36" spans="1:22" s="23" customFormat="1" ht="18">
      <c r="A36" s="375"/>
      <c r="B36" s="215" t="s">
        <v>31</v>
      </c>
      <c r="C36" s="37"/>
      <c r="D36" s="12">
        <v>50</v>
      </c>
      <c r="E36" s="9">
        <v>28.195</v>
      </c>
      <c r="F36" s="9">
        <v>2.4375</v>
      </c>
      <c r="G36" s="9">
        <v>1.2849999999999999</v>
      </c>
      <c r="H36" s="9">
        <v>1.72</v>
      </c>
      <c r="I36" s="25"/>
      <c r="J36" s="12">
        <v>50</v>
      </c>
      <c r="K36" s="9">
        <f t="shared" si="5"/>
        <v>28.195</v>
      </c>
      <c r="L36" s="9">
        <f t="shared" si="4"/>
        <v>2.4375</v>
      </c>
      <c r="M36" s="9">
        <f t="shared" si="4"/>
        <v>1.2849999999999999</v>
      </c>
      <c r="N36" s="9">
        <f t="shared" si="4"/>
        <v>1.72</v>
      </c>
      <c r="O36" s="75"/>
      <c r="P36" s="75"/>
      <c r="Q36" s="75"/>
    </row>
    <row r="37" spans="1:22" s="23" customFormat="1" ht="30.75">
      <c r="A37" s="375"/>
      <c r="B37" s="208" t="s">
        <v>32</v>
      </c>
      <c r="C37" s="39" t="s">
        <v>98</v>
      </c>
      <c r="D37" s="12">
        <v>25</v>
      </c>
      <c r="E37" s="9">
        <v>18.686499999999999</v>
      </c>
      <c r="F37" s="9">
        <v>3.0307499999999998</v>
      </c>
      <c r="G37" s="9">
        <v>0.375</v>
      </c>
      <c r="H37" s="9">
        <v>0.8</v>
      </c>
      <c r="I37" s="25"/>
      <c r="J37" s="12">
        <v>50</v>
      </c>
      <c r="K37" s="9">
        <f t="shared" si="5"/>
        <v>37.372999999999998</v>
      </c>
      <c r="L37" s="9">
        <f t="shared" si="4"/>
        <v>6.0614999999999997</v>
      </c>
      <c r="M37" s="9">
        <f t="shared" si="4"/>
        <v>0.75</v>
      </c>
      <c r="N37" s="9">
        <f t="shared" si="4"/>
        <v>1.6000000000000003</v>
      </c>
      <c r="O37" s="75"/>
      <c r="P37" s="75"/>
      <c r="Q37" s="75"/>
    </row>
    <row r="38" spans="1:22" ht="18.95" customHeight="1">
      <c r="A38" s="375"/>
      <c r="B38" s="213" t="s">
        <v>34</v>
      </c>
      <c r="C38" s="44" t="s">
        <v>35</v>
      </c>
      <c r="D38" s="12">
        <v>50</v>
      </c>
      <c r="E38" s="9">
        <v>0.2</v>
      </c>
      <c r="F38" s="9">
        <v>0</v>
      </c>
      <c r="G38" s="9">
        <v>0</v>
      </c>
      <c r="H38" s="9">
        <v>0.05</v>
      </c>
      <c r="I38" s="13"/>
      <c r="J38" s="12">
        <v>100</v>
      </c>
      <c r="K38" s="9">
        <f t="shared" si="5"/>
        <v>0.4</v>
      </c>
      <c r="L38" s="9">
        <f t="shared" si="4"/>
        <v>0</v>
      </c>
      <c r="M38" s="9">
        <v>0</v>
      </c>
      <c r="N38" s="9">
        <v>0.05</v>
      </c>
      <c r="O38" s="75"/>
      <c r="P38" s="75"/>
      <c r="Q38" s="75"/>
    </row>
    <row r="39" spans="1:22" ht="18.95" customHeight="1">
      <c r="A39" s="375"/>
      <c r="B39" s="213" t="s">
        <v>36</v>
      </c>
      <c r="C39" s="44"/>
      <c r="D39" s="12">
        <v>50</v>
      </c>
      <c r="E39" s="9">
        <v>123.1</v>
      </c>
      <c r="F39" s="9">
        <v>26.15</v>
      </c>
      <c r="G39" s="9">
        <v>1</v>
      </c>
      <c r="H39" s="9">
        <v>3.5750000000000002</v>
      </c>
      <c r="I39" s="13"/>
      <c r="J39" s="12">
        <v>30</v>
      </c>
      <c r="K39" s="9">
        <f t="shared" si="5"/>
        <v>73.86</v>
      </c>
      <c r="L39" s="9">
        <f t="shared" si="4"/>
        <v>15.69</v>
      </c>
      <c r="M39" s="9">
        <f t="shared" si="4"/>
        <v>0.6</v>
      </c>
      <c r="N39" s="9">
        <f t="shared" si="4"/>
        <v>2.145</v>
      </c>
      <c r="O39" s="75"/>
      <c r="P39" s="75"/>
      <c r="Q39" s="75"/>
    </row>
    <row r="40" spans="1:22" ht="18.95" customHeight="1">
      <c r="A40" s="375"/>
      <c r="B40" s="41" t="s">
        <v>37</v>
      </c>
      <c r="C40" s="52"/>
      <c r="D40" s="31">
        <v>50</v>
      </c>
      <c r="E40" s="9">
        <v>12.1</v>
      </c>
      <c r="F40" s="9">
        <v>2.1</v>
      </c>
      <c r="G40" s="9">
        <v>0.1</v>
      </c>
      <c r="H40" s="9">
        <v>0.25</v>
      </c>
      <c r="I40" s="13"/>
      <c r="J40" s="12">
        <v>50</v>
      </c>
      <c r="K40" s="9">
        <f t="shared" si="5"/>
        <v>12.1</v>
      </c>
      <c r="L40" s="9">
        <f t="shared" si="4"/>
        <v>2.1</v>
      </c>
      <c r="M40" s="9">
        <f t="shared" si="4"/>
        <v>0.1</v>
      </c>
      <c r="N40" s="9">
        <f t="shared" si="4"/>
        <v>0.25</v>
      </c>
      <c r="O40" s="75"/>
      <c r="P40" s="75"/>
      <c r="Q40" s="75"/>
    </row>
    <row r="41" spans="1:22" ht="18.95" customHeight="1">
      <c r="A41" s="376"/>
      <c r="B41" s="208" t="s">
        <v>53</v>
      </c>
      <c r="C41" s="40"/>
      <c r="D41" s="31">
        <v>50</v>
      </c>
      <c r="E41" s="9">
        <v>24.038</v>
      </c>
      <c r="F41" s="9">
        <v>6.74</v>
      </c>
      <c r="G41" s="9">
        <v>0</v>
      </c>
      <c r="H41" s="9">
        <v>0</v>
      </c>
      <c r="J41" s="12">
        <v>50</v>
      </c>
      <c r="K41" s="9">
        <f t="shared" si="5"/>
        <v>24.038</v>
      </c>
      <c r="L41" s="9">
        <f t="shared" si="4"/>
        <v>6.74</v>
      </c>
      <c r="M41" s="9">
        <f t="shared" si="4"/>
        <v>0</v>
      </c>
      <c r="N41" s="9">
        <v>0</v>
      </c>
      <c r="O41" s="75"/>
      <c r="P41" s="75"/>
      <c r="Q41" s="75"/>
    </row>
    <row r="42" spans="1:22" s="19" customFormat="1" ht="18.95" customHeight="1">
      <c r="A42" s="184"/>
      <c r="B42" s="10"/>
      <c r="C42" s="10" t="s">
        <v>39</v>
      </c>
      <c r="D42" s="33"/>
      <c r="E42" s="63">
        <f>SUM(E26,E28:E41)</f>
        <v>719.35395000000017</v>
      </c>
      <c r="F42" s="63">
        <f t="shared" ref="F42:H42" si="6">SUM(F26,F28:F41)</f>
        <v>87.519300000000001</v>
      </c>
      <c r="G42" s="63">
        <f t="shared" si="6"/>
        <v>25.348600000000001</v>
      </c>
      <c r="H42" s="63">
        <f t="shared" si="6"/>
        <v>31.343499999999995</v>
      </c>
      <c r="J42" s="33"/>
      <c r="K42" s="30">
        <f>SUM(K26,K28:K41)</f>
        <v>755.59315000000015</v>
      </c>
      <c r="L42" s="30">
        <f t="shared" ref="L42:N42" si="7">SUM(L26,L28:L41)</f>
        <v>97.50943333333332</v>
      </c>
      <c r="M42" s="30">
        <f t="shared" si="7"/>
        <v>24.534116666666669</v>
      </c>
      <c r="N42" s="30">
        <f t="shared" si="7"/>
        <v>30.683750000000003</v>
      </c>
      <c r="O42" s="21"/>
      <c r="P42" s="21"/>
      <c r="Q42" s="21"/>
      <c r="R42" s="21"/>
      <c r="S42" s="21"/>
      <c r="T42" s="21"/>
      <c r="U42" s="21"/>
      <c r="V42" s="21"/>
    </row>
    <row r="43" spans="1:22" ht="50.1" customHeight="1">
      <c r="A43" s="198" t="s">
        <v>54</v>
      </c>
      <c r="B43" s="16" t="s">
        <v>6</v>
      </c>
      <c r="C43" s="16" t="s">
        <v>7</v>
      </c>
      <c r="D43" s="15" t="s">
        <v>8</v>
      </c>
      <c r="E43" s="15" t="s">
        <v>9</v>
      </c>
      <c r="F43" s="15" t="s">
        <v>10</v>
      </c>
      <c r="G43" s="15" t="s">
        <v>11</v>
      </c>
      <c r="H43" s="15" t="s">
        <v>12</v>
      </c>
      <c r="J43" s="15" t="s">
        <v>8</v>
      </c>
      <c r="K43" s="15" t="s">
        <v>9</v>
      </c>
      <c r="L43" s="15" t="s">
        <v>10</v>
      </c>
      <c r="M43" s="15" t="s">
        <v>11</v>
      </c>
      <c r="N43" s="15" t="s">
        <v>12</v>
      </c>
      <c r="O43" s="20"/>
      <c r="P43" s="20"/>
      <c r="Q43" s="20"/>
      <c r="R43" s="20"/>
      <c r="S43" s="20"/>
      <c r="T43" s="20"/>
      <c r="U43" s="20"/>
      <c r="V43" s="20"/>
    </row>
    <row r="44" spans="1:22" s="19" customFormat="1" ht="18">
      <c r="A44" s="232"/>
      <c r="B44" s="217" t="s">
        <v>150</v>
      </c>
      <c r="C44" s="204" t="s">
        <v>151</v>
      </c>
      <c r="D44" s="9">
        <v>200</v>
      </c>
      <c r="E44" s="9">
        <v>153</v>
      </c>
      <c r="F44" s="9">
        <v>13.3</v>
      </c>
      <c r="G44" s="9">
        <v>6.76</v>
      </c>
      <c r="H44" s="9">
        <v>8.76</v>
      </c>
      <c r="J44" s="9">
        <v>300</v>
      </c>
      <c r="K44" s="9">
        <f>J44*E44/D44</f>
        <v>229.5</v>
      </c>
      <c r="L44" s="9">
        <f t="shared" ref="L44:N54" si="8">K44*F44/E44</f>
        <v>19.950000000000003</v>
      </c>
      <c r="M44" s="9">
        <f t="shared" si="8"/>
        <v>10.14</v>
      </c>
      <c r="N44" s="9">
        <f t="shared" si="8"/>
        <v>13.14</v>
      </c>
      <c r="O44" s="75"/>
      <c r="P44" s="75"/>
      <c r="Q44" s="75"/>
      <c r="R44" s="22"/>
      <c r="S44" s="22"/>
      <c r="T44" s="21"/>
      <c r="U44" s="21"/>
      <c r="V44" s="21"/>
    </row>
    <row r="45" spans="1:22" s="19" customFormat="1" ht="18">
      <c r="A45" s="225" t="s">
        <v>15</v>
      </c>
      <c r="B45" s="218" t="s">
        <v>152</v>
      </c>
      <c r="C45" s="39" t="s">
        <v>153</v>
      </c>
      <c r="D45" s="14">
        <v>200</v>
      </c>
      <c r="E45" s="9">
        <v>146</v>
      </c>
      <c r="F45" s="9">
        <v>11.08</v>
      </c>
      <c r="G45" s="9">
        <v>8.32</v>
      </c>
      <c r="H45" s="9">
        <v>5.04</v>
      </c>
      <c r="J45" s="14">
        <v>300</v>
      </c>
      <c r="K45" s="9">
        <f t="shared" ref="K45:K54" si="9">J45*E45/D45</f>
        <v>219</v>
      </c>
      <c r="L45" s="9">
        <f t="shared" si="8"/>
        <v>16.62</v>
      </c>
      <c r="M45" s="9">
        <f t="shared" si="8"/>
        <v>12.48</v>
      </c>
      <c r="N45" s="9">
        <f t="shared" si="8"/>
        <v>7.56</v>
      </c>
      <c r="O45" s="75"/>
      <c r="P45" s="75"/>
      <c r="Q45" s="75"/>
      <c r="R45" s="22"/>
      <c r="S45" s="22"/>
      <c r="T45" s="21"/>
      <c r="U45" s="21"/>
      <c r="V45" s="21"/>
    </row>
    <row r="46" spans="1:22" s="19" customFormat="1" ht="18">
      <c r="A46" s="233"/>
      <c r="B46" s="209" t="s">
        <v>154</v>
      </c>
      <c r="C46" s="188" t="s">
        <v>155</v>
      </c>
      <c r="D46" s="12">
        <v>100</v>
      </c>
      <c r="E46" s="9">
        <v>115.6</v>
      </c>
      <c r="F46" s="9">
        <v>14.438000000000001</v>
      </c>
      <c r="G46" s="9">
        <v>4.5309999999999997</v>
      </c>
      <c r="H46" s="9">
        <v>4.0250000000000004</v>
      </c>
      <c r="J46" s="12">
        <v>100</v>
      </c>
      <c r="K46" s="9">
        <f t="shared" si="9"/>
        <v>115.6</v>
      </c>
      <c r="L46" s="9">
        <f t="shared" si="8"/>
        <v>14.438000000000001</v>
      </c>
      <c r="M46" s="9">
        <f t="shared" si="8"/>
        <v>4.5309999999999997</v>
      </c>
      <c r="N46" s="9">
        <f t="shared" si="8"/>
        <v>4.0250000000000004</v>
      </c>
      <c r="O46" s="75"/>
      <c r="P46" s="75"/>
      <c r="Q46" s="75"/>
      <c r="R46" s="22"/>
      <c r="S46" s="22"/>
      <c r="T46" s="21"/>
      <c r="U46" s="21"/>
      <c r="V46" s="21"/>
    </row>
    <row r="47" spans="1:22" s="19" customFormat="1" ht="18">
      <c r="A47" s="233"/>
      <c r="B47" s="216" t="s">
        <v>156</v>
      </c>
      <c r="C47" s="39" t="s">
        <v>157</v>
      </c>
      <c r="D47" s="12">
        <v>100</v>
      </c>
      <c r="E47" s="9">
        <v>95.2</v>
      </c>
      <c r="F47" s="9">
        <v>15.9</v>
      </c>
      <c r="G47" s="9">
        <v>2.21</v>
      </c>
      <c r="H47" s="9">
        <v>2.75</v>
      </c>
      <c r="J47" s="12">
        <v>100</v>
      </c>
      <c r="K47" s="9">
        <f t="shared" si="9"/>
        <v>95.2</v>
      </c>
      <c r="L47" s="9">
        <f t="shared" si="8"/>
        <v>15.9</v>
      </c>
      <c r="M47" s="9">
        <f t="shared" si="8"/>
        <v>2.21</v>
      </c>
      <c r="N47" s="9">
        <f t="shared" si="8"/>
        <v>2.75</v>
      </c>
      <c r="O47" s="75"/>
      <c r="P47" s="75"/>
      <c r="Q47" s="75"/>
      <c r="R47" s="22"/>
      <c r="S47" s="22"/>
      <c r="T47" s="21"/>
      <c r="U47" s="21"/>
      <c r="V47" s="21"/>
    </row>
    <row r="48" spans="1:22" s="19" customFormat="1" ht="18">
      <c r="A48" s="233"/>
      <c r="B48" s="216" t="s">
        <v>158</v>
      </c>
      <c r="C48" s="39"/>
      <c r="D48" s="12">
        <v>50</v>
      </c>
      <c r="E48" s="9">
        <v>28.195</v>
      </c>
      <c r="F48" s="9">
        <v>2.4375</v>
      </c>
      <c r="G48" s="9">
        <v>1.2849999999999999</v>
      </c>
      <c r="H48" s="9">
        <v>1.72</v>
      </c>
      <c r="J48" s="12">
        <v>50</v>
      </c>
      <c r="K48" s="9">
        <f t="shared" si="9"/>
        <v>28.195</v>
      </c>
      <c r="L48" s="9">
        <f t="shared" si="8"/>
        <v>2.4375</v>
      </c>
      <c r="M48" s="9">
        <f t="shared" si="8"/>
        <v>1.2849999999999999</v>
      </c>
      <c r="N48" s="9">
        <f t="shared" si="8"/>
        <v>1.72</v>
      </c>
      <c r="O48" s="75"/>
      <c r="P48" s="75"/>
      <c r="Q48" s="75"/>
      <c r="R48" s="22"/>
      <c r="S48" s="22"/>
      <c r="T48" s="21"/>
      <c r="U48" s="21"/>
      <c r="V48" s="21"/>
    </row>
    <row r="49" spans="1:22" s="19" customFormat="1" ht="30.75">
      <c r="A49" s="233"/>
      <c r="B49" s="216" t="s">
        <v>32</v>
      </c>
      <c r="C49" s="39" t="s">
        <v>98</v>
      </c>
      <c r="D49" s="12">
        <v>50</v>
      </c>
      <c r="E49" s="9">
        <v>37.372999999999998</v>
      </c>
      <c r="F49" s="9">
        <v>6.0614999999999997</v>
      </c>
      <c r="G49" s="9">
        <v>0.75</v>
      </c>
      <c r="H49" s="9">
        <v>1.6</v>
      </c>
      <c r="J49" s="12">
        <v>50</v>
      </c>
      <c r="K49" s="9">
        <f t="shared" si="9"/>
        <v>37.372999999999998</v>
      </c>
      <c r="L49" s="9">
        <f t="shared" si="8"/>
        <v>6.0614999999999997</v>
      </c>
      <c r="M49" s="9">
        <f t="shared" si="8"/>
        <v>0.75</v>
      </c>
      <c r="N49" s="9">
        <f t="shared" si="8"/>
        <v>1.6000000000000003</v>
      </c>
      <c r="O49" s="75"/>
      <c r="P49" s="75"/>
      <c r="Q49" s="75"/>
      <c r="R49" s="22"/>
      <c r="S49" s="22"/>
      <c r="T49" s="21"/>
      <c r="U49" s="21"/>
      <c r="V49" s="21"/>
    </row>
    <row r="50" spans="1:22" s="19" customFormat="1" ht="18">
      <c r="A50" s="233"/>
      <c r="B50" s="216" t="s">
        <v>50</v>
      </c>
      <c r="C50" s="39" t="s">
        <v>51</v>
      </c>
      <c r="D50" s="12">
        <v>50</v>
      </c>
      <c r="E50" s="9">
        <v>24.264399999999998</v>
      </c>
      <c r="F50" s="9">
        <v>5.891</v>
      </c>
      <c r="G50" s="9">
        <v>2.5000000000000001E-2</v>
      </c>
      <c r="H50" s="9">
        <v>0.18149999999999999</v>
      </c>
      <c r="J50" s="12">
        <v>50</v>
      </c>
      <c r="K50" s="9">
        <f t="shared" si="9"/>
        <v>24.264400000000002</v>
      </c>
      <c r="L50" s="9">
        <f t="shared" si="8"/>
        <v>5.8910000000000009</v>
      </c>
      <c r="M50" s="9">
        <f t="shared" si="8"/>
        <v>2.5000000000000001E-2</v>
      </c>
      <c r="N50" s="9">
        <f t="shared" si="8"/>
        <v>0.18149999999999999</v>
      </c>
      <c r="O50" s="75"/>
      <c r="P50" s="75"/>
      <c r="Q50" s="75"/>
      <c r="R50" s="22"/>
      <c r="S50" s="22"/>
      <c r="T50" s="21"/>
      <c r="U50" s="21"/>
      <c r="V50" s="21"/>
    </row>
    <row r="51" spans="1:22" s="19" customFormat="1" ht="18.95" customHeight="1">
      <c r="A51" s="225"/>
      <c r="B51" s="219" t="s">
        <v>34</v>
      </c>
      <c r="C51" s="44" t="s">
        <v>35</v>
      </c>
      <c r="D51" s="12">
        <v>50</v>
      </c>
      <c r="E51" s="9">
        <v>0.2</v>
      </c>
      <c r="F51" s="9">
        <v>0</v>
      </c>
      <c r="G51" s="9">
        <v>0</v>
      </c>
      <c r="H51" s="9">
        <v>0.05</v>
      </c>
      <c r="J51" s="12">
        <v>50</v>
      </c>
      <c r="K51" s="9">
        <f t="shared" si="9"/>
        <v>0.2</v>
      </c>
      <c r="L51" s="9">
        <f t="shared" si="8"/>
        <v>0</v>
      </c>
      <c r="M51" s="9">
        <v>0</v>
      </c>
      <c r="N51" s="9">
        <v>0.05</v>
      </c>
      <c r="O51" s="75"/>
      <c r="P51" s="75"/>
      <c r="Q51" s="75"/>
      <c r="R51" s="21"/>
      <c r="S51" s="21"/>
      <c r="T51" s="21"/>
      <c r="U51" s="21"/>
      <c r="V51" s="21"/>
    </row>
    <row r="52" spans="1:22" s="19" customFormat="1" ht="18.95" customHeight="1">
      <c r="A52" s="225"/>
      <c r="B52" s="219" t="s">
        <v>36</v>
      </c>
      <c r="C52" s="44"/>
      <c r="D52" s="12">
        <v>50</v>
      </c>
      <c r="E52" s="9">
        <v>123.1</v>
      </c>
      <c r="F52" s="9">
        <v>26.15</v>
      </c>
      <c r="G52" s="9">
        <v>1</v>
      </c>
      <c r="H52" s="9">
        <v>3.5750000000000002</v>
      </c>
      <c r="J52" s="12">
        <v>50</v>
      </c>
      <c r="K52" s="9">
        <f t="shared" si="9"/>
        <v>123.1</v>
      </c>
      <c r="L52" s="9">
        <f t="shared" si="8"/>
        <v>26.15</v>
      </c>
      <c r="M52" s="9">
        <f t="shared" si="8"/>
        <v>1</v>
      </c>
      <c r="N52" s="9">
        <f t="shared" si="8"/>
        <v>3.5750000000000002</v>
      </c>
      <c r="O52" s="75"/>
      <c r="P52" s="75"/>
      <c r="Q52" s="75"/>
      <c r="R52" s="21"/>
      <c r="S52" s="21"/>
      <c r="T52" s="21"/>
      <c r="U52" s="21"/>
      <c r="V52" s="21"/>
    </row>
    <row r="53" spans="1:22" ht="18.95" customHeight="1">
      <c r="A53" s="234"/>
      <c r="B53" s="36" t="s">
        <v>73</v>
      </c>
      <c r="C53" s="35"/>
      <c r="D53" s="12">
        <v>50</v>
      </c>
      <c r="E53" s="9">
        <v>9.4499999999999993</v>
      </c>
      <c r="F53" s="9">
        <v>1.45</v>
      </c>
      <c r="G53" s="9">
        <v>0.05</v>
      </c>
      <c r="H53" s="9">
        <v>0.4</v>
      </c>
      <c r="J53" s="12">
        <v>50</v>
      </c>
      <c r="K53" s="9">
        <f t="shared" si="9"/>
        <v>9.4499999999999993</v>
      </c>
      <c r="L53" s="9">
        <f t="shared" si="8"/>
        <v>1.45</v>
      </c>
      <c r="M53" s="9">
        <f t="shared" si="8"/>
        <v>4.9999999999999996E-2</v>
      </c>
      <c r="N53" s="9">
        <f t="shared" si="8"/>
        <v>0.39999999999999997</v>
      </c>
    </row>
    <row r="54" spans="1:22" ht="18.95" customHeight="1">
      <c r="A54" s="235"/>
      <c r="B54" s="210" t="s">
        <v>38</v>
      </c>
      <c r="C54" s="37"/>
      <c r="D54" s="12">
        <v>50</v>
      </c>
      <c r="E54" s="9">
        <v>19.988</v>
      </c>
      <c r="F54" s="9">
        <v>5.97</v>
      </c>
      <c r="G54" s="9">
        <v>0</v>
      </c>
      <c r="H54" s="9">
        <v>0.15</v>
      </c>
      <c r="J54" s="12">
        <v>50</v>
      </c>
      <c r="K54" s="9">
        <f t="shared" si="9"/>
        <v>19.988</v>
      </c>
      <c r="L54" s="9">
        <f t="shared" si="8"/>
        <v>5.97</v>
      </c>
      <c r="M54" s="9">
        <f t="shared" si="8"/>
        <v>0</v>
      </c>
      <c r="N54" s="9">
        <v>0.15</v>
      </c>
    </row>
    <row r="55" spans="1:22" s="19" customFormat="1" ht="18.95" customHeight="1">
      <c r="A55" s="184"/>
      <c r="B55" s="10"/>
      <c r="C55" s="10" t="s">
        <v>39</v>
      </c>
      <c r="D55" s="12"/>
      <c r="E55" s="30">
        <f>SUM(E44,E46:E54)</f>
        <v>606.37040000000002</v>
      </c>
      <c r="F55" s="30">
        <f t="shared" ref="F55:H55" si="10">SUM(F44,F46:F54)</f>
        <v>91.597999999999999</v>
      </c>
      <c r="G55" s="30">
        <f t="shared" si="10"/>
        <v>16.611000000000001</v>
      </c>
      <c r="H55" s="30">
        <f t="shared" si="10"/>
        <v>23.211499999999997</v>
      </c>
      <c r="J55" s="32"/>
      <c r="K55" s="30">
        <f>SUM(K44,K46:K54)</f>
        <v>682.87040000000002</v>
      </c>
      <c r="L55" s="30">
        <f t="shared" ref="L55:N55" si="11">SUM(L44,L46:L54)</f>
        <v>98.248000000000005</v>
      </c>
      <c r="M55" s="30">
        <f t="shared" si="11"/>
        <v>19.991</v>
      </c>
      <c r="N55" s="30">
        <f t="shared" si="11"/>
        <v>27.591499999999996</v>
      </c>
      <c r="O55" s="18"/>
    </row>
    <row r="56" spans="1:22" ht="50.1" customHeight="1">
      <c r="A56" s="198" t="s">
        <v>74</v>
      </c>
      <c r="B56" s="16" t="s">
        <v>6</v>
      </c>
      <c r="C56" s="16" t="s">
        <v>7</v>
      </c>
      <c r="D56" s="15" t="s">
        <v>8</v>
      </c>
      <c r="E56" s="15" t="s">
        <v>9</v>
      </c>
      <c r="F56" s="15" t="s">
        <v>10</v>
      </c>
      <c r="G56" s="15" t="s">
        <v>11</v>
      </c>
      <c r="H56" s="15" t="s">
        <v>12</v>
      </c>
      <c r="J56" s="15" t="s">
        <v>8</v>
      </c>
      <c r="K56" s="15" t="s">
        <v>9</v>
      </c>
      <c r="L56" s="15" t="s">
        <v>10</v>
      </c>
      <c r="M56" s="15" t="s">
        <v>11</v>
      </c>
      <c r="N56" s="15" t="s">
        <v>12</v>
      </c>
    </row>
    <row r="57" spans="1:22" ht="18">
      <c r="A57" s="231"/>
      <c r="B57" s="189" t="s">
        <v>159</v>
      </c>
      <c r="C57" s="11" t="s">
        <v>160</v>
      </c>
      <c r="D57" s="9">
        <v>120</v>
      </c>
      <c r="E57" s="9">
        <v>113</v>
      </c>
      <c r="F57" s="9">
        <v>4.74</v>
      </c>
      <c r="G57" s="9">
        <v>7.69</v>
      </c>
      <c r="H57" s="9">
        <v>6.05</v>
      </c>
      <c r="J57" s="9">
        <v>140</v>
      </c>
      <c r="K57" s="9">
        <f>J57*E57/D57</f>
        <v>131.83333333333334</v>
      </c>
      <c r="L57" s="9">
        <f t="shared" ref="L57:N71" si="12">K57*F57/E57</f>
        <v>5.5300000000000011</v>
      </c>
      <c r="M57" s="9">
        <f t="shared" si="12"/>
        <v>8.9716666666666676</v>
      </c>
      <c r="N57" s="9">
        <f t="shared" si="12"/>
        <v>7.0583333333333336</v>
      </c>
    </row>
    <row r="58" spans="1:22" ht="18">
      <c r="A58" s="225" t="s">
        <v>15</v>
      </c>
      <c r="B58" s="216" t="s">
        <v>161</v>
      </c>
      <c r="C58" s="207" t="s">
        <v>162</v>
      </c>
      <c r="D58" s="14">
        <v>120</v>
      </c>
      <c r="E58" s="9">
        <v>117.12</v>
      </c>
      <c r="F58" s="9">
        <v>9.3000000000000007</v>
      </c>
      <c r="G58" s="9">
        <v>6.9480000000000013</v>
      </c>
      <c r="H58" s="9">
        <v>4.2840000000000016</v>
      </c>
      <c r="J58" s="14">
        <v>140</v>
      </c>
      <c r="K58" s="9">
        <f t="shared" ref="K58:K71" si="13">J58*E58/D58</f>
        <v>136.63999999999999</v>
      </c>
      <c r="L58" s="9">
        <f t="shared" si="12"/>
        <v>10.85</v>
      </c>
      <c r="M58" s="9">
        <f t="shared" si="12"/>
        <v>8.1060000000000016</v>
      </c>
      <c r="N58" s="9">
        <f t="shared" si="12"/>
        <v>4.998000000000002</v>
      </c>
    </row>
    <row r="59" spans="1:22" ht="18">
      <c r="A59" s="225"/>
      <c r="B59" s="209" t="s">
        <v>163</v>
      </c>
      <c r="C59" s="42" t="s">
        <v>164</v>
      </c>
      <c r="D59" s="12">
        <v>60</v>
      </c>
      <c r="E59" s="9">
        <v>52.56</v>
      </c>
      <c r="F59" s="9">
        <v>7.98</v>
      </c>
      <c r="G59" s="9">
        <v>1.54</v>
      </c>
      <c r="H59" s="9">
        <v>1.47</v>
      </c>
      <c r="J59" s="12">
        <v>100</v>
      </c>
      <c r="K59" s="9">
        <f t="shared" si="13"/>
        <v>87.6</v>
      </c>
      <c r="L59" s="9">
        <f t="shared" si="12"/>
        <v>13.299999999999999</v>
      </c>
      <c r="M59" s="9">
        <f t="shared" si="12"/>
        <v>2.5666666666666664</v>
      </c>
      <c r="N59" s="9">
        <f t="shared" si="12"/>
        <v>2.4499999999999997</v>
      </c>
    </row>
    <row r="60" spans="1:22" ht="18">
      <c r="A60" s="225"/>
      <c r="B60" s="210" t="s">
        <v>20</v>
      </c>
      <c r="C60" s="35" t="s">
        <v>21</v>
      </c>
      <c r="D60" s="12">
        <v>60</v>
      </c>
      <c r="E60" s="9">
        <v>92.52</v>
      </c>
      <c r="F60" s="9">
        <v>16.2</v>
      </c>
      <c r="G60" s="9">
        <v>1.5</v>
      </c>
      <c r="H60" s="9">
        <v>2.9</v>
      </c>
      <c r="J60" s="12">
        <v>100</v>
      </c>
      <c r="K60" s="9">
        <f t="shared" si="13"/>
        <v>154.19999999999999</v>
      </c>
      <c r="L60" s="9">
        <f t="shared" si="12"/>
        <v>26.999999999999996</v>
      </c>
      <c r="M60" s="9">
        <f t="shared" si="12"/>
        <v>2.4999999999999996</v>
      </c>
      <c r="N60" s="9">
        <f t="shared" si="12"/>
        <v>4.8333333333333321</v>
      </c>
    </row>
    <row r="61" spans="1:22" ht="18">
      <c r="A61" s="236"/>
      <c r="B61" s="212" t="s">
        <v>165</v>
      </c>
      <c r="C61" s="11"/>
      <c r="D61" s="12">
        <v>100</v>
      </c>
      <c r="E61" s="9">
        <v>24.18</v>
      </c>
      <c r="F61" s="9">
        <v>5.56</v>
      </c>
      <c r="G61" s="9">
        <v>0.2</v>
      </c>
      <c r="H61" s="9">
        <v>1.1000000000000001</v>
      </c>
      <c r="J61" s="12">
        <v>100</v>
      </c>
      <c r="K61" s="9">
        <f t="shared" si="13"/>
        <v>24.18</v>
      </c>
      <c r="L61" s="9">
        <f t="shared" si="12"/>
        <v>5.56</v>
      </c>
      <c r="M61" s="9">
        <f t="shared" si="12"/>
        <v>0.19999999999999998</v>
      </c>
      <c r="N61" s="9">
        <f t="shared" si="12"/>
        <v>1.0999999999999999</v>
      </c>
      <c r="O61" s="18"/>
    </row>
    <row r="62" spans="1:22" ht="18">
      <c r="A62" s="229"/>
      <c r="B62" s="215" t="s">
        <v>66</v>
      </c>
      <c r="C62" s="37" t="s">
        <v>166</v>
      </c>
      <c r="D62" s="12">
        <v>5</v>
      </c>
      <c r="E62" s="9">
        <v>32.189399999999999</v>
      </c>
      <c r="F62" s="9">
        <v>9.7050000000000011E-2</v>
      </c>
      <c r="G62" s="9">
        <v>3.5305500000000003</v>
      </c>
      <c r="H62" s="9">
        <v>1.3550000000000001E-2</v>
      </c>
      <c r="J62" s="12">
        <v>5</v>
      </c>
      <c r="K62" s="9">
        <f t="shared" si="13"/>
        <v>32.189399999999999</v>
      </c>
      <c r="L62" s="9">
        <f t="shared" si="12"/>
        <v>9.7050000000000011E-2</v>
      </c>
      <c r="M62" s="9">
        <f t="shared" si="12"/>
        <v>3.5305500000000003</v>
      </c>
      <c r="N62" s="9">
        <f t="shared" si="12"/>
        <v>1.3550000000000001E-2</v>
      </c>
    </row>
    <row r="63" spans="1:22" ht="18.95" customHeight="1">
      <c r="A63" s="229"/>
      <c r="B63" s="212" t="s">
        <v>167</v>
      </c>
      <c r="C63" s="11"/>
      <c r="D63" s="12">
        <v>50</v>
      </c>
      <c r="E63" s="9">
        <v>7.1</v>
      </c>
      <c r="F63" s="9">
        <v>1.21</v>
      </c>
      <c r="G63" s="9">
        <v>0.08</v>
      </c>
      <c r="H63" s="9">
        <v>0.67</v>
      </c>
      <c r="J63" s="12">
        <v>100</v>
      </c>
      <c r="K63" s="9">
        <f t="shared" si="13"/>
        <v>14.2</v>
      </c>
      <c r="L63" s="9">
        <f t="shared" si="12"/>
        <v>2.42</v>
      </c>
      <c r="M63" s="9">
        <f t="shared" si="12"/>
        <v>0.16</v>
      </c>
      <c r="N63" s="9">
        <f t="shared" si="12"/>
        <v>1.34</v>
      </c>
    </row>
    <row r="64" spans="1:22" ht="18.95" customHeight="1">
      <c r="A64" s="229"/>
      <c r="B64" s="212" t="s">
        <v>168</v>
      </c>
      <c r="C64" s="11"/>
      <c r="D64" s="12">
        <v>100</v>
      </c>
      <c r="E64" s="9">
        <v>42.3</v>
      </c>
      <c r="F64" s="9">
        <v>6.35</v>
      </c>
      <c r="G64" s="9">
        <v>0.56999999999999995</v>
      </c>
      <c r="H64" s="9">
        <v>1.53</v>
      </c>
      <c r="J64" s="12">
        <v>100</v>
      </c>
      <c r="K64" s="9">
        <f t="shared" si="13"/>
        <v>42.3</v>
      </c>
      <c r="L64" s="9">
        <f t="shared" si="12"/>
        <v>6.35</v>
      </c>
      <c r="M64" s="9">
        <f t="shared" si="12"/>
        <v>0.56999999999999995</v>
      </c>
      <c r="N64" s="9">
        <f t="shared" si="12"/>
        <v>1.53</v>
      </c>
    </row>
    <row r="65" spans="1:14" ht="18.95" customHeight="1">
      <c r="A65" s="229"/>
      <c r="B65" s="208" t="s">
        <v>28</v>
      </c>
      <c r="C65" s="84" t="s">
        <v>29</v>
      </c>
      <c r="D65" s="31">
        <v>15</v>
      </c>
      <c r="E65" s="9">
        <v>91.315049999999999</v>
      </c>
      <c r="F65" s="9">
        <v>1.92</v>
      </c>
      <c r="G65" s="9">
        <v>7.7350499999999993</v>
      </c>
      <c r="H65" s="9">
        <v>4.2349499999999995</v>
      </c>
      <c r="J65" s="12">
        <v>10</v>
      </c>
      <c r="K65" s="9">
        <f t="shared" si="13"/>
        <v>60.8767</v>
      </c>
      <c r="L65" s="9">
        <f t="shared" si="12"/>
        <v>1.28</v>
      </c>
      <c r="M65" s="9">
        <f t="shared" si="12"/>
        <v>5.1566999999999998</v>
      </c>
      <c r="N65" s="9">
        <f t="shared" si="12"/>
        <v>2.8232999999999997</v>
      </c>
    </row>
    <row r="66" spans="1:14" ht="18.95" customHeight="1">
      <c r="A66" s="228" t="s">
        <v>30</v>
      </c>
      <c r="B66" s="212" t="s">
        <v>31</v>
      </c>
      <c r="C66" s="11"/>
      <c r="D66" s="12">
        <v>50</v>
      </c>
      <c r="E66" s="9">
        <v>28.195</v>
      </c>
      <c r="F66" s="9">
        <v>2.4375</v>
      </c>
      <c r="G66" s="9">
        <v>1.2849999999999999</v>
      </c>
      <c r="H66" s="9">
        <v>1.72</v>
      </c>
      <c r="J66" s="12">
        <v>50</v>
      </c>
      <c r="K66" s="9">
        <f t="shared" si="13"/>
        <v>28.195</v>
      </c>
      <c r="L66" s="9">
        <f t="shared" si="12"/>
        <v>2.4375</v>
      </c>
      <c r="M66" s="9">
        <f t="shared" si="12"/>
        <v>1.2849999999999999</v>
      </c>
      <c r="N66" s="9">
        <f t="shared" si="12"/>
        <v>1.72</v>
      </c>
    </row>
    <row r="67" spans="1:14" ht="30" customHeight="1">
      <c r="A67" s="229"/>
      <c r="B67" s="210" t="s">
        <v>32</v>
      </c>
      <c r="C67" s="39" t="s">
        <v>33</v>
      </c>
      <c r="D67" s="12">
        <v>25</v>
      </c>
      <c r="E67" s="9">
        <v>18.686499999999999</v>
      </c>
      <c r="F67" s="9">
        <v>3.0307499999999998</v>
      </c>
      <c r="G67" s="9">
        <v>0.375</v>
      </c>
      <c r="H67" s="9">
        <v>0.8</v>
      </c>
      <c r="J67" s="12">
        <v>50</v>
      </c>
      <c r="K67" s="9">
        <f t="shared" si="13"/>
        <v>37.372999999999998</v>
      </c>
      <c r="L67" s="9">
        <f t="shared" si="12"/>
        <v>6.0614999999999997</v>
      </c>
      <c r="M67" s="9">
        <f t="shared" si="12"/>
        <v>0.75</v>
      </c>
      <c r="N67" s="9">
        <f t="shared" si="12"/>
        <v>1.6000000000000003</v>
      </c>
    </row>
    <row r="68" spans="1:14" ht="18.95" customHeight="1">
      <c r="A68" s="229"/>
      <c r="B68" s="210" t="s">
        <v>34</v>
      </c>
      <c r="C68" s="37" t="s">
        <v>35</v>
      </c>
      <c r="D68" s="12">
        <v>50</v>
      </c>
      <c r="E68" s="9">
        <v>0.2</v>
      </c>
      <c r="F68" s="9">
        <v>0</v>
      </c>
      <c r="G68" s="9">
        <v>0</v>
      </c>
      <c r="H68" s="9">
        <v>0.05</v>
      </c>
      <c r="J68" s="12">
        <v>50</v>
      </c>
      <c r="K68" s="9">
        <f t="shared" si="13"/>
        <v>0.2</v>
      </c>
      <c r="L68" s="9">
        <f t="shared" si="12"/>
        <v>0</v>
      </c>
      <c r="M68" s="9">
        <v>0</v>
      </c>
      <c r="N68" s="9">
        <v>0.05</v>
      </c>
    </row>
    <row r="69" spans="1:14" ht="18.95" customHeight="1">
      <c r="A69" s="237"/>
      <c r="B69" s="214" t="s">
        <v>36</v>
      </c>
      <c r="C69" s="37"/>
      <c r="D69" s="12">
        <v>50</v>
      </c>
      <c r="E69" s="9">
        <v>123.1</v>
      </c>
      <c r="F69" s="9">
        <v>26.15</v>
      </c>
      <c r="G69" s="9">
        <v>1</v>
      </c>
      <c r="H69" s="9">
        <v>3.5750000000000002</v>
      </c>
      <c r="J69" s="12">
        <v>50</v>
      </c>
      <c r="K69" s="9">
        <f t="shared" si="13"/>
        <v>123.1</v>
      </c>
      <c r="L69" s="9">
        <f t="shared" si="12"/>
        <v>26.15</v>
      </c>
      <c r="M69" s="9">
        <f t="shared" si="12"/>
        <v>1</v>
      </c>
      <c r="N69" s="9">
        <f t="shared" si="12"/>
        <v>3.5750000000000002</v>
      </c>
    </row>
    <row r="70" spans="1:14" ht="18.95" customHeight="1">
      <c r="A70" s="237"/>
      <c r="B70" s="214" t="s">
        <v>169</v>
      </c>
      <c r="C70" s="37"/>
      <c r="D70" s="12">
        <v>50</v>
      </c>
      <c r="E70" s="9">
        <v>14.9</v>
      </c>
      <c r="F70" s="9">
        <v>2.29</v>
      </c>
      <c r="G70" s="9">
        <v>7.4999999999999997E-2</v>
      </c>
      <c r="H70" s="9">
        <v>0.67500000000000004</v>
      </c>
      <c r="J70" s="12">
        <v>50</v>
      </c>
      <c r="K70" s="9">
        <f t="shared" si="13"/>
        <v>14.9</v>
      </c>
      <c r="L70" s="9">
        <f t="shared" si="12"/>
        <v>2.29</v>
      </c>
      <c r="M70" s="9">
        <f t="shared" si="12"/>
        <v>7.4999999999999997E-2</v>
      </c>
      <c r="N70" s="9">
        <f t="shared" si="12"/>
        <v>0.67500000000000004</v>
      </c>
    </row>
    <row r="71" spans="1:14" ht="18.95" customHeight="1">
      <c r="A71" s="230"/>
      <c r="B71" s="208" t="s">
        <v>53</v>
      </c>
      <c r="C71" s="40"/>
      <c r="D71" s="31">
        <v>50</v>
      </c>
      <c r="E71" s="9">
        <v>24.038</v>
      </c>
      <c r="F71" s="9">
        <v>6.74</v>
      </c>
      <c r="G71" s="9">
        <v>0</v>
      </c>
      <c r="H71" s="9">
        <v>0</v>
      </c>
      <c r="J71" s="12">
        <v>50</v>
      </c>
      <c r="K71" s="9">
        <f t="shared" si="13"/>
        <v>24.038</v>
      </c>
      <c r="L71" s="9">
        <f t="shared" si="12"/>
        <v>6.74</v>
      </c>
      <c r="M71" s="9">
        <f t="shared" si="12"/>
        <v>0</v>
      </c>
      <c r="N71" s="9">
        <v>0</v>
      </c>
    </row>
    <row r="72" spans="1:14" ht="18.95" customHeight="1">
      <c r="A72" s="184"/>
      <c r="B72" s="10"/>
      <c r="C72" s="10" t="s">
        <v>39</v>
      </c>
      <c r="D72" s="31"/>
      <c r="E72" s="60">
        <f>SUM(E57,E59:E71)</f>
        <v>664.28395</v>
      </c>
      <c r="F72" s="60">
        <f t="shared" ref="F72:H72" si="14">SUM(F57,F59:F71)</f>
        <v>84.705300000000008</v>
      </c>
      <c r="G72" s="60">
        <f t="shared" si="14"/>
        <v>25.580599999999997</v>
      </c>
      <c r="H72" s="60">
        <f t="shared" si="14"/>
        <v>24.788499999999999</v>
      </c>
      <c r="J72" s="31"/>
      <c r="K72" s="30">
        <f>SUM(K57,K59:K71)</f>
        <v>775.18543333333344</v>
      </c>
      <c r="L72" s="30">
        <f t="shared" ref="L72:N72" si="15">SUM(L57,L59:L71)</f>
        <v>105.21605</v>
      </c>
      <c r="M72" s="30">
        <f t="shared" si="15"/>
        <v>26.765583333333336</v>
      </c>
      <c r="N72" s="30">
        <f t="shared" si="15"/>
        <v>28.768516666666667</v>
      </c>
    </row>
    <row r="73" spans="1:14" ht="50.1" customHeight="1">
      <c r="A73" s="198" t="s">
        <v>83</v>
      </c>
      <c r="B73" s="16" t="s">
        <v>6</v>
      </c>
      <c r="C73" s="16" t="s">
        <v>7</v>
      </c>
      <c r="D73" s="15" t="s">
        <v>8</v>
      </c>
      <c r="E73" s="15" t="s">
        <v>9</v>
      </c>
      <c r="F73" s="15" t="s">
        <v>10</v>
      </c>
      <c r="G73" s="15" t="s">
        <v>11</v>
      </c>
      <c r="H73" s="15" t="s">
        <v>12</v>
      </c>
      <c r="J73" s="15" t="s">
        <v>8</v>
      </c>
      <c r="K73" s="15" t="s">
        <v>9</v>
      </c>
      <c r="L73" s="15" t="s">
        <v>10</v>
      </c>
      <c r="M73" s="15" t="s">
        <v>11</v>
      </c>
      <c r="N73" s="15" t="s">
        <v>12</v>
      </c>
    </row>
    <row r="74" spans="1:14" ht="30.75">
      <c r="A74" s="232"/>
      <c r="B74" s="222" t="s">
        <v>170</v>
      </c>
      <c r="C74" s="11" t="s">
        <v>171</v>
      </c>
      <c r="D74" s="9">
        <v>120</v>
      </c>
      <c r="E74" s="9">
        <v>97.5</v>
      </c>
      <c r="F74" s="9">
        <v>4.93</v>
      </c>
      <c r="G74" s="9">
        <v>5.65</v>
      </c>
      <c r="H74" s="9">
        <v>5.84</v>
      </c>
      <c r="J74" s="9">
        <v>140</v>
      </c>
      <c r="K74" s="9">
        <f>J74*E74/D74</f>
        <v>113.75</v>
      </c>
      <c r="L74" s="9">
        <f t="shared" ref="L74:N89" si="16">K74*F74/E74</f>
        <v>5.7516666666666669</v>
      </c>
      <c r="M74" s="9">
        <f t="shared" si="16"/>
        <v>6.5916666666666677</v>
      </c>
      <c r="N74" s="9">
        <f t="shared" si="16"/>
        <v>6.8133333333333335</v>
      </c>
    </row>
    <row r="75" spans="1:14" ht="18">
      <c r="A75" s="225" t="s">
        <v>15</v>
      </c>
      <c r="B75" s="223" t="s">
        <v>172</v>
      </c>
      <c r="C75" s="42" t="s">
        <v>173</v>
      </c>
      <c r="D75" s="14">
        <v>120</v>
      </c>
      <c r="E75" s="9">
        <v>91.8</v>
      </c>
      <c r="F75" s="9">
        <v>8.4599999999999991</v>
      </c>
      <c r="G75" s="9">
        <v>3.6</v>
      </c>
      <c r="H75" s="9">
        <v>4.1400000000000006</v>
      </c>
      <c r="J75" s="9">
        <v>140</v>
      </c>
      <c r="K75" s="9">
        <f t="shared" ref="K75:K89" si="17">J75*E75/D75</f>
        <v>107.1</v>
      </c>
      <c r="L75" s="9">
        <f t="shared" si="16"/>
        <v>9.8699999999999974</v>
      </c>
      <c r="M75" s="9">
        <f t="shared" si="16"/>
        <v>4.1999999999999993</v>
      </c>
      <c r="N75" s="9">
        <f t="shared" si="16"/>
        <v>4.8299999999999992</v>
      </c>
    </row>
    <row r="76" spans="1:14" ht="18">
      <c r="A76" s="225"/>
      <c r="B76" s="209" t="s">
        <v>18</v>
      </c>
      <c r="C76" s="11" t="s">
        <v>174</v>
      </c>
      <c r="D76" s="12">
        <v>60</v>
      </c>
      <c r="E76" s="9">
        <v>102.93899999999999</v>
      </c>
      <c r="F76" s="9">
        <v>21.394199999999998</v>
      </c>
      <c r="G76" s="9">
        <v>0.80699999999999994</v>
      </c>
      <c r="H76" s="9">
        <v>3.4061999999999997</v>
      </c>
      <c r="J76" s="28">
        <v>100</v>
      </c>
      <c r="K76" s="9">
        <f t="shared" si="17"/>
        <v>171.565</v>
      </c>
      <c r="L76" s="9">
        <f t="shared" si="16"/>
        <v>35.656999999999996</v>
      </c>
      <c r="M76" s="9">
        <f t="shared" si="16"/>
        <v>1.3449999999999998</v>
      </c>
      <c r="N76" s="9">
        <f t="shared" si="16"/>
        <v>5.6769999999999987</v>
      </c>
    </row>
    <row r="77" spans="1:14" ht="18">
      <c r="A77" s="238"/>
      <c r="B77" s="208" t="s">
        <v>175</v>
      </c>
      <c r="C77" s="42" t="s">
        <v>176</v>
      </c>
      <c r="D77" s="14">
        <v>60</v>
      </c>
      <c r="E77" s="9">
        <v>68.64</v>
      </c>
      <c r="F77" s="9">
        <v>10.199999999999999</v>
      </c>
      <c r="G77" s="9">
        <v>1.74</v>
      </c>
      <c r="H77" s="9">
        <v>2.33</v>
      </c>
      <c r="J77" s="28">
        <v>100</v>
      </c>
      <c r="K77" s="9">
        <f t="shared" si="17"/>
        <v>114.4</v>
      </c>
      <c r="L77" s="9">
        <f t="shared" si="16"/>
        <v>16.999999999999996</v>
      </c>
      <c r="M77" s="9">
        <f t="shared" si="16"/>
        <v>2.8999999999999995</v>
      </c>
      <c r="N77" s="9">
        <f t="shared" si="16"/>
        <v>3.8833333333333329</v>
      </c>
    </row>
    <row r="78" spans="1:14" ht="18">
      <c r="A78" s="225"/>
      <c r="B78" s="223" t="s">
        <v>177</v>
      </c>
      <c r="C78" s="42" t="s">
        <v>178</v>
      </c>
      <c r="D78" s="14">
        <v>50</v>
      </c>
      <c r="E78" s="9">
        <v>22</v>
      </c>
      <c r="F78" s="9">
        <v>1.26</v>
      </c>
      <c r="G78" s="9">
        <v>1.56</v>
      </c>
      <c r="H78" s="9">
        <v>0.38800000000000001</v>
      </c>
      <c r="J78" s="28">
        <v>100</v>
      </c>
      <c r="K78" s="9">
        <f t="shared" si="17"/>
        <v>44</v>
      </c>
      <c r="L78" s="9">
        <f t="shared" si="16"/>
        <v>2.52</v>
      </c>
      <c r="M78" s="9">
        <f t="shared" si="16"/>
        <v>3.12</v>
      </c>
      <c r="N78" s="9">
        <f t="shared" si="16"/>
        <v>0.77600000000000002</v>
      </c>
    </row>
    <row r="79" spans="1:14" ht="18.95" customHeight="1">
      <c r="A79" s="233"/>
      <c r="B79" s="210" t="s">
        <v>179</v>
      </c>
      <c r="C79" s="39" t="s">
        <v>180</v>
      </c>
      <c r="D79" s="12">
        <v>50</v>
      </c>
      <c r="E79" s="9">
        <v>41.657499999999999</v>
      </c>
      <c r="F79" s="9">
        <v>2.9704999999999999</v>
      </c>
      <c r="G79" s="9">
        <v>2.4009999999999998</v>
      </c>
      <c r="H79" s="9">
        <v>2.0710000000000002</v>
      </c>
      <c r="J79" s="28">
        <v>50</v>
      </c>
      <c r="K79" s="9">
        <f t="shared" si="17"/>
        <v>41.657499999999999</v>
      </c>
      <c r="L79" s="9">
        <f t="shared" si="16"/>
        <v>2.9704999999999999</v>
      </c>
      <c r="M79" s="9">
        <f t="shared" si="16"/>
        <v>2.4009999999999998</v>
      </c>
      <c r="N79" s="9">
        <f t="shared" si="16"/>
        <v>2.0710000000000002</v>
      </c>
    </row>
    <row r="80" spans="1:14" ht="18">
      <c r="A80" s="239"/>
      <c r="B80" s="215" t="s">
        <v>66</v>
      </c>
      <c r="C80" s="37" t="s">
        <v>67</v>
      </c>
      <c r="D80" s="12">
        <v>5</v>
      </c>
      <c r="E80" s="9">
        <v>32.189399999999999</v>
      </c>
      <c r="F80" s="9">
        <v>9.7050000000000011E-2</v>
      </c>
      <c r="G80" s="9">
        <v>3.5305500000000003</v>
      </c>
      <c r="H80" s="9">
        <v>1.3550000000000001E-2</v>
      </c>
      <c r="I80" s="13"/>
      <c r="J80" s="28">
        <v>10</v>
      </c>
      <c r="K80" s="9">
        <f t="shared" si="17"/>
        <v>64.378799999999998</v>
      </c>
      <c r="L80" s="9">
        <f t="shared" si="16"/>
        <v>0.19410000000000002</v>
      </c>
      <c r="M80" s="9">
        <f t="shared" si="16"/>
        <v>7.0611000000000006</v>
      </c>
      <c r="N80" s="9">
        <f t="shared" si="16"/>
        <v>2.7100000000000003E-2</v>
      </c>
    </row>
    <row r="81" spans="1:14" ht="18.95" customHeight="1">
      <c r="A81" s="239"/>
      <c r="B81" s="215" t="s">
        <v>181</v>
      </c>
      <c r="C81" s="11" t="s">
        <v>182</v>
      </c>
      <c r="D81" s="12">
        <v>50</v>
      </c>
      <c r="E81" s="9">
        <v>44.905500000000004</v>
      </c>
      <c r="F81" s="9">
        <v>3.121</v>
      </c>
      <c r="G81" s="9">
        <v>3.5030000000000001</v>
      </c>
      <c r="H81" s="9">
        <v>0.83650000000000002</v>
      </c>
      <c r="I81" s="13"/>
      <c r="J81" s="28">
        <v>100</v>
      </c>
      <c r="K81" s="9">
        <f t="shared" si="17"/>
        <v>89.811000000000007</v>
      </c>
      <c r="L81" s="9">
        <f t="shared" si="16"/>
        <v>6.242</v>
      </c>
      <c r="M81" s="9">
        <f t="shared" si="16"/>
        <v>7.0060000000000011</v>
      </c>
      <c r="N81" s="9">
        <f t="shared" si="16"/>
        <v>1.6730000000000003</v>
      </c>
    </row>
    <row r="82" spans="1:14" ht="18.95" customHeight="1">
      <c r="A82" s="239"/>
      <c r="B82" s="210" t="s">
        <v>183</v>
      </c>
      <c r="C82" s="11"/>
      <c r="D82" s="12">
        <v>100</v>
      </c>
      <c r="E82" s="9">
        <v>31.5</v>
      </c>
      <c r="F82" s="9">
        <v>5.47</v>
      </c>
      <c r="G82" s="9">
        <v>0.13300000000000001</v>
      </c>
      <c r="H82" s="9">
        <v>0.93300000000000005</v>
      </c>
      <c r="I82" s="13"/>
      <c r="J82" s="28">
        <v>100</v>
      </c>
      <c r="K82" s="9">
        <f t="shared" si="17"/>
        <v>31.5</v>
      </c>
      <c r="L82" s="9">
        <f t="shared" si="16"/>
        <v>5.47</v>
      </c>
      <c r="M82" s="9">
        <f t="shared" si="16"/>
        <v>0.13300000000000001</v>
      </c>
      <c r="N82" s="9">
        <f t="shared" si="16"/>
        <v>0.93300000000000005</v>
      </c>
    </row>
    <row r="83" spans="1:14" ht="18.95" customHeight="1">
      <c r="A83" s="239"/>
      <c r="B83" s="208" t="s">
        <v>28</v>
      </c>
      <c r="C83" s="84" t="s">
        <v>29</v>
      </c>
      <c r="D83" s="31">
        <v>15</v>
      </c>
      <c r="E83" s="9">
        <v>91.315049999999999</v>
      </c>
      <c r="F83" s="9">
        <v>1.92</v>
      </c>
      <c r="G83" s="9">
        <v>7.7350499999999993</v>
      </c>
      <c r="H83" s="9">
        <v>4.2349499999999995</v>
      </c>
      <c r="J83" s="28">
        <v>10</v>
      </c>
      <c r="K83" s="9">
        <f t="shared" si="17"/>
        <v>60.8767</v>
      </c>
      <c r="L83" s="9">
        <f t="shared" si="16"/>
        <v>1.28</v>
      </c>
      <c r="M83" s="9">
        <f t="shared" si="16"/>
        <v>5.1566999999999998</v>
      </c>
      <c r="N83" s="9">
        <f t="shared" si="16"/>
        <v>2.8232999999999997</v>
      </c>
    </row>
    <row r="84" spans="1:14" ht="18.95" customHeight="1">
      <c r="A84" s="225" t="s">
        <v>30</v>
      </c>
      <c r="B84" s="213" t="s">
        <v>31</v>
      </c>
      <c r="C84" s="44"/>
      <c r="D84" s="12">
        <v>50</v>
      </c>
      <c r="E84" s="9">
        <v>28.195</v>
      </c>
      <c r="F84" s="9">
        <v>2.4375</v>
      </c>
      <c r="G84" s="9">
        <v>1.2849999999999999</v>
      </c>
      <c r="H84" s="9">
        <v>1.72</v>
      </c>
      <c r="J84" s="28">
        <v>50</v>
      </c>
      <c r="K84" s="9">
        <f t="shared" si="17"/>
        <v>28.195</v>
      </c>
      <c r="L84" s="9">
        <f t="shared" si="16"/>
        <v>2.4375</v>
      </c>
      <c r="M84" s="9">
        <f t="shared" si="16"/>
        <v>1.2849999999999999</v>
      </c>
      <c r="N84" s="9">
        <f t="shared" si="16"/>
        <v>1.72</v>
      </c>
    </row>
    <row r="85" spans="1:14" ht="29.25" customHeight="1">
      <c r="A85" s="234"/>
      <c r="B85" s="213" t="s">
        <v>32</v>
      </c>
      <c r="C85" s="39" t="s">
        <v>33</v>
      </c>
      <c r="D85" s="12">
        <v>50</v>
      </c>
      <c r="E85" s="9">
        <v>37.372999999999998</v>
      </c>
      <c r="F85" s="9">
        <v>6.0614999999999997</v>
      </c>
      <c r="G85" s="9">
        <v>0.75</v>
      </c>
      <c r="H85" s="9">
        <v>1.6</v>
      </c>
      <c r="J85" s="28">
        <v>50</v>
      </c>
      <c r="K85" s="9">
        <f t="shared" si="17"/>
        <v>37.372999999999998</v>
      </c>
      <c r="L85" s="9">
        <f t="shared" si="16"/>
        <v>6.0614999999999997</v>
      </c>
      <c r="M85" s="9">
        <f t="shared" si="16"/>
        <v>0.75</v>
      </c>
      <c r="N85" s="9">
        <f t="shared" si="16"/>
        <v>1.6000000000000003</v>
      </c>
    </row>
    <row r="86" spans="1:14" ht="18.95" customHeight="1">
      <c r="A86" s="227"/>
      <c r="B86" s="213" t="s">
        <v>34</v>
      </c>
      <c r="C86" s="37" t="s">
        <v>35</v>
      </c>
      <c r="D86" s="12">
        <v>50</v>
      </c>
      <c r="E86" s="9">
        <v>0.2</v>
      </c>
      <c r="F86" s="9">
        <v>0</v>
      </c>
      <c r="G86" s="9">
        <v>0</v>
      </c>
      <c r="H86" s="9">
        <v>0.05</v>
      </c>
      <c r="J86" s="28">
        <v>50</v>
      </c>
      <c r="K86" s="9">
        <f t="shared" si="17"/>
        <v>0.2</v>
      </c>
      <c r="L86" s="9">
        <f t="shared" si="16"/>
        <v>0</v>
      </c>
      <c r="M86" s="9">
        <v>0</v>
      </c>
      <c r="N86" s="9">
        <v>0.05</v>
      </c>
    </row>
    <row r="87" spans="1:14" ht="18.95" customHeight="1">
      <c r="A87" s="229"/>
      <c r="B87" s="210" t="s">
        <v>36</v>
      </c>
      <c r="C87" s="37"/>
      <c r="D87" s="12">
        <v>50</v>
      </c>
      <c r="E87" s="9">
        <v>123.1</v>
      </c>
      <c r="F87" s="9">
        <v>26.15</v>
      </c>
      <c r="G87" s="9">
        <v>1</v>
      </c>
      <c r="H87" s="9">
        <v>3.5750000000000002</v>
      </c>
      <c r="J87" s="28">
        <v>30</v>
      </c>
      <c r="K87" s="9">
        <f t="shared" si="17"/>
        <v>73.86</v>
      </c>
      <c r="L87" s="9">
        <f t="shared" si="16"/>
        <v>15.69</v>
      </c>
      <c r="M87" s="9">
        <f t="shared" si="16"/>
        <v>0.6</v>
      </c>
      <c r="N87" s="9">
        <f t="shared" si="16"/>
        <v>2.145</v>
      </c>
    </row>
    <row r="88" spans="1:14" ht="18.95" customHeight="1">
      <c r="A88" s="229"/>
      <c r="B88" s="36" t="s">
        <v>73</v>
      </c>
      <c r="C88" s="35"/>
      <c r="D88" s="12">
        <v>50</v>
      </c>
      <c r="E88" s="9">
        <v>9.4499999999999993</v>
      </c>
      <c r="F88" s="9">
        <v>1.45</v>
      </c>
      <c r="G88" s="9">
        <v>0.05</v>
      </c>
      <c r="H88" s="9">
        <v>0.4</v>
      </c>
      <c r="J88" s="28">
        <v>50</v>
      </c>
      <c r="K88" s="9">
        <f t="shared" si="17"/>
        <v>9.4499999999999993</v>
      </c>
      <c r="L88" s="9">
        <f t="shared" si="16"/>
        <v>1.45</v>
      </c>
      <c r="M88" s="9">
        <f t="shared" si="16"/>
        <v>4.9999999999999996E-2</v>
      </c>
      <c r="N88" s="9">
        <f t="shared" si="16"/>
        <v>0.39999999999999997</v>
      </c>
    </row>
    <row r="89" spans="1:14" ht="18.95" customHeight="1">
      <c r="A89" s="240"/>
      <c r="B89" s="214" t="s">
        <v>38</v>
      </c>
      <c r="C89" s="52"/>
      <c r="D89" s="12">
        <v>50</v>
      </c>
      <c r="E89" s="9">
        <v>19.988</v>
      </c>
      <c r="F89" s="9">
        <v>5.97</v>
      </c>
      <c r="G89" s="9">
        <v>0</v>
      </c>
      <c r="H89" s="9">
        <v>0.15</v>
      </c>
      <c r="J89" s="28">
        <v>50</v>
      </c>
      <c r="K89" s="9">
        <f t="shared" si="17"/>
        <v>19.988</v>
      </c>
      <c r="L89" s="9">
        <f t="shared" si="16"/>
        <v>5.97</v>
      </c>
      <c r="M89" s="9">
        <f t="shared" si="16"/>
        <v>0</v>
      </c>
      <c r="N89" s="9">
        <v>0.15</v>
      </c>
    </row>
    <row r="90" spans="1:14" ht="18.95" customHeight="1">
      <c r="A90" s="184"/>
      <c r="B90" s="10"/>
      <c r="C90" s="10" t="s">
        <v>39</v>
      </c>
      <c r="D90" s="276"/>
      <c r="E90" s="34">
        <f>SUM(E74,E76:E89)</f>
        <v>750.95245000000023</v>
      </c>
      <c r="F90" s="34">
        <f t="shared" ref="F90:H90" si="18">SUM(F74,F76:F89)</f>
        <v>93.431750000000008</v>
      </c>
      <c r="G90" s="34">
        <f t="shared" si="18"/>
        <v>30.144599999999997</v>
      </c>
      <c r="H90" s="34">
        <f t="shared" si="18"/>
        <v>27.548199999999994</v>
      </c>
      <c r="J90" s="276"/>
      <c r="K90" s="279">
        <f>SUM(K74,K76:K89)</f>
        <v>901.00500000000034</v>
      </c>
      <c r="L90" s="279">
        <f t="shared" ref="L90:N90" si="19">SUM(L74,L76:L89)</f>
        <v>108.69426666666666</v>
      </c>
      <c r="M90" s="279">
        <f t="shared" si="19"/>
        <v>38.399466666666662</v>
      </c>
      <c r="N90" s="279">
        <f t="shared" si="19"/>
        <v>30.742066666666666</v>
      </c>
    </row>
    <row r="91" spans="1:14" ht="18.95" customHeight="1">
      <c r="A91" s="359" t="s">
        <v>99</v>
      </c>
      <c r="B91" s="360"/>
      <c r="C91" s="360"/>
      <c r="D91" s="361"/>
      <c r="E91" s="8">
        <f>AVERAGE(E24,E42,E55,E72,E90)</f>
        <v>697.7769400000002</v>
      </c>
      <c r="F91" s="7">
        <f>AVERAGE(F24,F42,F55,F72,F90)</f>
        <v>90.507530000000003</v>
      </c>
      <c r="G91" s="7">
        <f>AVERAGE(G24,G42,G55,G72,G90)</f>
        <v>24.813080000000003</v>
      </c>
      <c r="H91" s="7">
        <f>AVERAGE(H24,H42,H55,H72,H90)</f>
        <v>27.697839999999996</v>
      </c>
      <c r="J91" s="334"/>
      <c r="K91" s="8">
        <f>AVERAGE(K24,K42,K55,K72,K90)</f>
        <v>804.89709666666693</v>
      </c>
      <c r="L91" s="7">
        <f>AVERAGE(L24,L42,L55,L72,L90)</f>
        <v>105.41937</v>
      </c>
      <c r="M91" s="7">
        <f>AVERAGE(M24,M42,M55,M72,M90)</f>
        <v>28.121993333333336</v>
      </c>
      <c r="N91" s="7">
        <f>AVERAGE(N24,N42,N55,N72,N90)</f>
        <v>31.13918</v>
      </c>
    </row>
    <row r="92" spans="1:14" ht="18.95" customHeight="1">
      <c r="A92" s="6"/>
      <c r="B92" s="5"/>
      <c r="C92" s="362" t="s">
        <v>100</v>
      </c>
      <c r="D92" s="363"/>
      <c r="E92" s="68"/>
      <c r="F92" s="4">
        <f>(F91*4)/E91*100</f>
        <v>51.883359745307715</v>
      </c>
      <c r="G92" s="4">
        <f>(G91*9)/E91*100</f>
        <v>32.004170272522906</v>
      </c>
      <c r="H92" s="4">
        <f>(H91*4)/E91*100</f>
        <v>15.877761738586541</v>
      </c>
      <c r="J92" s="335"/>
      <c r="K92" s="277"/>
      <c r="L92" s="4">
        <f>(L91*4)/K91*100</f>
        <v>52.388992549022682</v>
      </c>
      <c r="M92" s="4">
        <f>(M91*9)/K91*100</f>
        <v>31.444757478708585</v>
      </c>
      <c r="N92" s="4">
        <f>(N91*4)/K91*100</f>
        <v>15.474862627263622</v>
      </c>
    </row>
    <row r="93" spans="1:14" ht="18.95" customHeight="1">
      <c r="A93" s="6"/>
      <c r="B93" s="5"/>
      <c r="C93" s="362" t="s">
        <v>101</v>
      </c>
      <c r="D93" s="363"/>
      <c r="E93" s="336" t="s">
        <v>102</v>
      </c>
      <c r="F93" s="337" t="s">
        <v>103</v>
      </c>
      <c r="G93" s="337" t="s">
        <v>104</v>
      </c>
      <c r="H93" s="337" t="s">
        <v>105</v>
      </c>
      <c r="J93" s="344"/>
      <c r="K93" s="336" t="s">
        <v>106</v>
      </c>
      <c r="L93" s="337" t="s">
        <v>103</v>
      </c>
      <c r="M93" s="337" t="s">
        <v>104</v>
      </c>
      <c r="N93" s="337" t="s">
        <v>105</v>
      </c>
    </row>
    <row r="94" spans="1:14" ht="18.95" customHeight="1">
      <c r="A94" s="370" t="s">
        <v>107</v>
      </c>
      <c r="B94" s="371"/>
      <c r="C94" s="371"/>
      <c r="D94" s="371"/>
      <c r="E94" s="371"/>
      <c r="F94" s="371"/>
      <c r="G94" s="371"/>
      <c r="H94" s="371"/>
      <c r="I94" s="371"/>
      <c r="J94" s="371"/>
      <c r="K94" s="371"/>
      <c r="L94" s="371"/>
      <c r="M94" s="371"/>
      <c r="N94" s="372"/>
    </row>
    <row r="95" spans="1:14" ht="18.95" customHeight="1">
      <c r="A95" s="382" t="s">
        <v>108</v>
      </c>
      <c r="B95" s="383"/>
      <c r="C95" s="383"/>
      <c r="D95" s="383"/>
      <c r="E95" s="383"/>
      <c r="F95" s="383"/>
      <c r="G95" s="383"/>
      <c r="H95" s="383"/>
      <c r="N95" s="338"/>
    </row>
    <row r="96" spans="1:14" ht="18.95" customHeight="1">
      <c r="A96" s="382" t="s">
        <v>109</v>
      </c>
      <c r="B96" s="383"/>
      <c r="C96" s="383"/>
      <c r="D96" s="383"/>
      <c r="E96" s="383"/>
      <c r="F96" s="383"/>
      <c r="G96" s="383"/>
      <c r="H96" s="383"/>
      <c r="I96" s="343"/>
      <c r="N96" s="338"/>
    </row>
    <row r="97" spans="1:14" ht="18.95" customHeight="1">
      <c r="A97" s="373" t="s">
        <v>110</v>
      </c>
      <c r="B97" s="374"/>
      <c r="C97" s="374"/>
      <c r="D97" s="374"/>
      <c r="E97" s="374"/>
      <c r="F97" s="374"/>
      <c r="G97" s="374"/>
      <c r="H97" s="374"/>
      <c r="N97" s="338"/>
    </row>
    <row r="98" spans="1:14" ht="18.95" customHeight="1">
      <c r="A98" s="373" t="s">
        <v>111</v>
      </c>
      <c r="B98" s="374"/>
      <c r="C98" s="374"/>
      <c r="D98" s="374"/>
      <c r="E98" s="374"/>
      <c r="F98" s="374"/>
      <c r="G98" s="374"/>
      <c r="H98" s="374"/>
      <c r="N98" s="338"/>
    </row>
    <row r="99" spans="1:14" ht="18.95" customHeight="1">
      <c r="A99" s="370" t="s">
        <v>112</v>
      </c>
      <c r="B99" s="371"/>
      <c r="C99" s="371"/>
      <c r="D99" s="371"/>
      <c r="E99" s="371"/>
      <c r="F99" s="371"/>
      <c r="G99" s="371"/>
      <c r="H99" s="371"/>
      <c r="I99" s="371"/>
      <c r="J99" s="371"/>
      <c r="K99" s="371"/>
      <c r="L99" s="371"/>
      <c r="M99" s="371"/>
      <c r="N99" s="372"/>
    </row>
    <row r="100" spans="1:14" ht="18.95" customHeight="1">
      <c r="A100" s="3" t="s">
        <v>113</v>
      </c>
      <c r="B100" s="343" t="s">
        <v>114</v>
      </c>
      <c r="C100" s="343"/>
      <c r="D100" s="343"/>
      <c r="E100" s="350"/>
      <c r="F100" s="350"/>
      <c r="G100" s="350"/>
      <c r="H100" s="350"/>
      <c r="J100" s="343"/>
      <c r="K100" s="350"/>
      <c r="L100" s="350"/>
      <c r="M100" s="350"/>
      <c r="N100" s="2"/>
    </row>
    <row r="101" spans="1:14" ht="18.95" customHeight="1">
      <c r="A101" s="3" t="s">
        <v>115</v>
      </c>
      <c r="B101" s="343" t="s">
        <v>116</v>
      </c>
      <c r="C101" s="343"/>
      <c r="D101" s="343"/>
      <c r="E101" s="350"/>
      <c r="F101" s="350"/>
      <c r="G101" s="350"/>
      <c r="H101" s="350"/>
      <c r="J101" s="343"/>
      <c r="K101" s="350"/>
      <c r="L101" s="350"/>
      <c r="M101" s="350"/>
      <c r="N101" s="2"/>
    </row>
    <row r="102" spans="1:14" ht="18.95" customHeight="1">
      <c r="A102" s="3" t="s">
        <v>117</v>
      </c>
      <c r="B102" s="343" t="s">
        <v>118</v>
      </c>
      <c r="C102" s="343"/>
      <c r="D102" s="343"/>
      <c r="E102" s="350"/>
      <c r="F102" s="350"/>
      <c r="G102" s="350"/>
      <c r="H102" s="350"/>
      <c r="J102" s="343"/>
      <c r="K102" s="350"/>
      <c r="L102" s="350"/>
      <c r="M102" s="350"/>
      <c r="N102" s="2"/>
    </row>
    <row r="103" spans="1:14" ht="18.95" customHeight="1">
      <c r="A103" s="377" t="s">
        <v>119</v>
      </c>
      <c r="B103" s="378"/>
      <c r="C103" s="378"/>
      <c r="D103" s="378"/>
      <c r="E103" s="378"/>
      <c r="F103" s="378"/>
      <c r="G103" s="378"/>
      <c r="H103" s="378"/>
      <c r="I103" s="378"/>
      <c r="J103" s="378"/>
      <c r="K103" s="378"/>
      <c r="L103" s="378"/>
      <c r="M103" s="378"/>
      <c r="N103" s="379"/>
    </row>
    <row r="104" spans="1:14" ht="18.95" customHeight="1">
      <c r="A104" s="80" t="s">
        <v>120</v>
      </c>
      <c r="B104" s="333"/>
      <c r="C104" s="333"/>
      <c r="D104" s="333"/>
      <c r="E104" s="333"/>
      <c r="F104" s="333"/>
      <c r="G104" s="333"/>
      <c r="H104" s="333"/>
      <c r="I104" s="346"/>
      <c r="J104" s="346"/>
      <c r="K104" s="346"/>
      <c r="L104" s="346"/>
      <c r="M104" s="346"/>
      <c r="N104" s="347"/>
    </row>
    <row r="105" spans="1:14">
      <c r="A105" s="348" t="s">
        <v>121</v>
      </c>
      <c r="B105" s="81"/>
      <c r="C105" s="81"/>
      <c r="D105" s="81"/>
      <c r="E105" s="81"/>
      <c r="F105" s="81"/>
      <c r="G105" s="81"/>
      <c r="H105" s="81"/>
      <c r="I105" s="81"/>
      <c r="J105" s="81"/>
      <c r="K105" s="81"/>
      <c r="L105" s="81"/>
      <c r="M105" s="81"/>
      <c r="N105" s="339"/>
    </row>
  </sheetData>
  <mergeCells count="16">
    <mergeCell ref="A28:A41"/>
    <mergeCell ref="A94:N94"/>
    <mergeCell ref="A99:N99"/>
    <mergeCell ref="A103:N103"/>
    <mergeCell ref="C1:C7"/>
    <mergeCell ref="D7:H7"/>
    <mergeCell ref="J7:N7"/>
    <mergeCell ref="A95:H95"/>
    <mergeCell ref="A97:H97"/>
    <mergeCell ref="A98:H98"/>
    <mergeCell ref="A96:H96"/>
    <mergeCell ref="A1:B5"/>
    <mergeCell ref="A6:B6"/>
    <mergeCell ref="A91:D91"/>
    <mergeCell ref="C92:D92"/>
    <mergeCell ref="C93:D93"/>
  </mergeCells>
  <pageMargins left="0.25" right="0.25" top="0.75" bottom="0.75" header="0.3" footer="0.3"/>
  <pageSetup paperSize="9" scale="51" fitToHeight="0" orientation="landscape" r:id="rId1"/>
  <rowBreaks count="2" manualBreakCount="2">
    <brk id="42" max="7" man="1"/>
    <brk id="72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B72BF-32AA-4205-90EC-87C6E5738E24}">
  <sheetPr>
    <tabColor theme="9" tint="0.59999389629810485"/>
    <pageSetUpPr fitToPage="1"/>
  </sheetPr>
  <dimension ref="A1:W101"/>
  <sheetViews>
    <sheetView topLeftCell="C1" zoomScale="80" zoomScaleNormal="80" workbookViewId="0">
      <selection activeCell="J13" sqref="J13"/>
    </sheetView>
  </sheetViews>
  <sheetFormatPr defaultColWidth="9.25" defaultRowHeight="15"/>
  <cols>
    <col min="1" max="1" width="25.625" style="1" customWidth="1"/>
    <col min="2" max="2" width="59.875" style="1" customWidth="1"/>
    <col min="3" max="3" width="100.625" style="1" customWidth="1"/>
    <col min="4" max="8" width="15.625" style="1" customWidth="1"/>
    <col min="9" max="9" width="9.25" style="1"/>
    <col min="10" max="14" width="15.625" style="1" customWidth="1"/>
    <col min="15" max="16384" width="9.25" style="1"/>
  </cols>
  <sheetData>
    <row r="1" spans="1:14" ht="18.95" customHeight="1">
      <c r="A1" s="357" t="e" vm="1">
        <v>#VALUE!</v>
      </c>
      <c r="B1" s="357"/>
      <c r="C1" s="365" t="e" vm="2">
        <v>#VALUE!</v>
      </c>
    </row>
    <row r="2" spans="1:14" ht="18.95" customHeight="1">
      <c r="A2" s="357"/>
      <c r="B2" s="357"/>
      <c r="C2" s="365"/>
    </row>
    <row r="3" spans="1:14" ht="18.95" customHeight="1">
      <c r="A3" s="357"/>
      <c r="B3" s="357"/>
      <c r="C3" s="365"/>
    </row>
    <row r="4" spans="1:14" ht="18.95" customHeight="1">
      <c r="A4" s="357"/>
      <c r="B4" s="357"/>
      <c r="C4" s="365"/>
    </row>
    <row r="5" spans="1:14" ht="18.95" customHeight="1">
      <c r="A5" s="357"/>
      <c r="B5" s="357"/>
      <c r="C5" s="365"/>
    </row>
    <row r="6" spans="1:14" ht="30">
      <c r="A6" s="358" t="s">
        <v>0</v>
      </c>
      <c r="B6" s="358"/>
      <c r="C6" s="365"/>
    </row>
    <row r="7" spans="1:14" ht="30">
      <c r="A7" s="27" t="s">
        <v>184</v>
      </c>
      <c r="B7" s="27" t="s">
        <v>185</v>
      </c>
      <c r="C7" s="366"/>
      <c r="D7" s="367" t="s">
        <v>3</v>
      </c>
      <c r="E7" s="368"/>
      <c r="F7" s="368"/>
      <c r="G7" s="368"/>
      <c r="H7" s="369"/>
      <c r="J7" s="367" t="s">
        <v>4</v>
      </c>
      <c r="K7" s="368"/>
      <c r="L7" s="368"/>
      <c r="M7" s="368"/>
      <c r="N7" s="369"/>
    </row>
    <row r="8" spans="1:14" s="19" customFormat="1" ht="50.1" customHeight="1">
      <c r="A8" s="198" t="s">
        <v>5</v>
      </c>
      <c r="B8" s="29" t="s">
        <v>6</v>
      </c>
      <c r="C8" s="16" t="s">
        <v>7</v>
      </c>
      <c r="D8" s="15" t="s">
        <v>8</v>
      </c>
      <c r="E8" s="15" t="s">
        <v>9</v>
      </c>
      <c r="F8" s="15" t="s">
        <v>10</v>
      </c>
      <c r="G8" s="15" t="s">
        <v>11</v>
      </c>
      <c r="H8" s="15" t="s">
        <v>12</v>
      </c>
      <c r="J8" s="15" t="s">
        <v>8</v>
      </c>
      <c r="K8" s="15" t="s">
        <v>9</v>
      </c>
      <c r="L8" s="15" t="s">
        <v>10</v>
      </c>
      <c r="M8" s="15" t="s">
        <v>11</v>
      </c>
      <c r="N8" s="15" t="s">
        <v>12</v>
      </c>
    </row>
    <row r="9" spans="1:14" ht="18">
      <c r="A9" s="257"/>
      <c r="B9" s="208" t="s">
        <v>186</v>
      </c>
      <c r="C9" s="11" t="s">
        <v>187</v>
      </c>
      <c r="D9" s="9">
        <v>120</v>
      </c>
      <c r="E9" s="9">
        <v>160</v>
      </c>
      <c r="F9" s="9">
        <v>8.67</v>
      </c>
      <c r="G9" s="9">
        <v>9.7899999999999991</v>
      </c>
      <c r="H9" s="9">
        <v>9.24</v>
      </c>
      <c r="J9" s="9">
        <v>140</v>
      </c>
      <c r="K9" s="9">
        <f>J9*E9/D9</f>
        <v>186.66666666666666</v>
      </c>
      <c r="L9" s="9">
        <f t="shared" ref="L9:N23" si="0">K9*F9/E9</f>
        <v>10.114999999999998</v>
      </c>
      <c r="M9" s="9">
        <f t="shared" si="0"/>
        <v>11.421666666666663</v>
      </c>
      <c r="N9" s="9">
        <f t="shared" si="0"/>
        <v>10.779999999999998</v>
      </c>
    </row>
    <row r="10" spans="1:14" ht="30.75">
      <c r="A10" s="225" t="s">
        <v>15</v>
      </c>
      <c r="B10" s="209" t="s">
        <v>188</v>
      </c>
      <c r="C10" s="39" t="s">
        <v>189</v>
      </c>
      <c r="D10" s="14">
        <v>120</v>
      </c>
      <c r="E10" s="9">
        <v>175.2</v>
      </c>
      <c r="F10" s="9">
        <v>12.779999999999998</v>
      </c>
      <c r="G10" s="9">
        <v>9.36</v>
      </c>
      <c r="H10" s="9">
        <v>7.68</v>
      </c>
      <c r="J10" s="14">
        <v>140</v>
      </c>
      <c r="K10" s="9">
        <f t="shared" ref="K10:K23" si="1">J10*E10/D10</f>
        <v>204.4</v>
      </c>
      <c r="L10" s="9">
        <f t="shared" si="0"/>
        <v>14.909999999999998</v>
      </c>
      <c r="M10" s="9">
        <f t="shared" si="0"/>
        <v>10.92</v>
      </c>
      <c r="N10" s="9">
        <f t="shared" si="0"/>
        <v>8.9600000000000009</v>
      </c>
    </row>
    <row r="11" spans="1:14" ht="18.95" customHeight="1">
      <c r="A11" s="258"/>
      <c r="B11" s="209" t="s">
        <v>128</v>
      </c>
      <c r="C11" s="58" t="s">
        <v>190</v>
      </c>
      <c r="D11" s="12">
        <v>60</v>
      </c>
      <c r="E11" s="9">
        <v>80.400000000000006</v>
      </c>
      <c r="F11" s="9">
        <v>16.32</v>
      </c>
      <c r="G11" s="9">
        <v>0</v>
      </c>
      <c r="H11" s="9">
        <v>2.48</v>
      </c>
      <c r="J11" s="12">
        <v>100</v>
      </c>
      <c r="K11" s="9">
        <f t="shared" si="1"/>
        <v>134.00000000000003</v>
      </c>
      <c r="L11" s="9">
        <f t="shared" si="0"/>
        <v>27.200000000000006</v>
      </c>
      <c r="M11" s="9">
        <f t="shared" si="0"/>
        <v>0</v>
      </c>
      <c r="N11" s="9">
        <f>J11*H11/D11</f>
        <v>4.1333333333333337</v>
      </c>
    </row>
    <row r="12" spans="1:14" ht="18.95" customHeight="1">
      <c r="A12" s="259"/>
      <c r="B12" s="210" t="s">
        <v>59</v>
      </c>
      <c r="C12" s="39" t="s">
        <v>90</v>
      </c>
      <c r="D12" s="12">
        <v>60</v>
      </c>
      <c r="E12" s="9">
        <v>94.621200000000002</v>
      </c>
      <c r="F12" s="9">
        <v>16.125599999999999</v>
      </c>
      <c r="G12" s="9">
        <v>2.8451999999999997</v>
      </c>
      <c r="H12" s="9">
        <v>1.3662000000000001</v>
      </c>
      <c r="J12" s="12">
        <v>100</v>
      </c>
      <c r="K12" s="9">
        <f t="shared" si="1"/>
        <v>157.70200000000003</v>
      </c>
      <c r="L12" s="9">
        <f t="shared" si="0"/>
        <v>26.876000000000001</v>
      </c>
      <c r="M12" s="9">
        <f t="shared" si="0"/>
        <v>4.742</v>
      </c>
      <c r="N12" s="9">
        <f t="shared" si="0"/>
        <v>2.2770000000000006</v>
      </c>
    </row>
    <row r="13" spans="1:14" ht="18.95" customHeight="1">
      <c r="A13" s="259"/>
      <c r="B13" s="215" t="s">
        <v>191</v>
      </c>
      <c r="C13" s="35" t="s">
        <v>192</v>
      </c>
      <c r="D13" s="12">
        <v>50</v>
      </c>
      <c r="E13" s="9">
        <v>17.2</v>
      </c>
      <c r="F13" s="9">
        <v>3.07</v>
      </c>
      <c r="G13" s="9">
        <v>0.10299999999999999</v>
      </c>
      <c r="H13" s="9">
        <v>1.03</v>
      </c>
      <c r="J13" s="12">
        <v>100</v>
      </c>
      <c r="K13" s="9">
        <f t="shared" si="1"/>
        <v>34.4</v>
      </c>
      <c r="L13" s="9">
        <f t="shared" si="0"/>
        <v>6.14</v>
      </c>
      <c r="M13" s="9">
        <f t="shared" si="0"/>
        <v>0.20600000000000002</v>
      </c>
      <c r="N13" s="9">
        <f t="shared" si="0"/>
        <v>2.0600000000000005</v>
      </c>
    </row>
    <row r="14" spans="1:14" ht="18">
      <c r="A14" s="259"/>
      <c r="B14" s="215" t="s">
        <v>66</v>
      </c>
      <c r="C14" s="37" t="s">
        <v>67</v>
      </c>
      <c r="D14" s="12">
        <v>5</v>
      </c>
      <c r="E14" s="9">
        <v>32.189399999999999</v>
      </c>
      <c r="F14" s="9">
        <v>9.7050000000000011E-2</v>
      </c>
      <c r="G14" s="9">
        <v>3.5305500000000003</v>
      </c>
      <c r="H14" s="9">
        <v>1.3550000000000001E-2</v>
      </c>
      <c r="J14" s="12">
        <v>5</v>
      </c>
      <c r="K14" s="9">
        <f t="shared" si="1"/>
        <v>32.189399999999999</v>
      </c>
      <c r="L14" s="9">
        <f t="shared" si="0"/>
        <v>9.7050000000000011E-2</v>
      </c>
      <c r="M14" s="9">
        <f t="shared" si="0"/>
        <v>3.5305500000000003</v>
      </c>
      <c r="N14" s="9">
        <f t="shared" si="0"/>
        <v>1.3550000000000001E-2</v>
      </c>
    </row>
    <row r="15" spans="1:14" ht="18.95" customHeight="1">
      <c r="A15" s="259"/>
      <c r="B15" s="208" t="s">
        <v>193</v>
      </c>
      <c r="C15" s="59" t="s">
        <v>194</v>
      </c>
      <c r="D15" s="12">
        <v>50</v>
      </c>
      <c r="E15" s="9">
        <v>20.9</v>
      </c>
      <c r="F15" s="9">
        <v>3.5</v>
      </c>
      <c r="G15" s="9">
        <v>9.9000000000000005E-2</v>
      </c>
      <c r="H15" s="9">
        <v>0.85599999999999998</v>
      </c>
      <c r="J15" s="12">
        <v>100</v>
      </c>
      <c r="K15" s="9">
        <f t="shared" si="1"/>
        <v>41.8</v>
      </c>
      <c r="L15" s="9">
        <f t="shared" si="0"/>
        <v>7</v>
      </c>
      <c r="M15" s="9">
        <f t="shared" si="0"/>
        <v>0.19800000000000001</v>
      </c>
      <c r="N15" s="9">
        <f t="shared" si="0"/>
        <v>1.712</v>
      </c>
    </row>
    <row r="16" spans="1:14" ht="18.95" customHeight="1">
      <c r="A16" s="259"/>
      <c r="B16" s="208" t="s">
        <v>195</v>
      </c>
      <c r="C16" s="47"/>
      <c r="D16" s="12">
        <v>100</v>
      </c>
      <c r="E16" s="9">
        <v>41.6</v>
      </c>
      <c r="F16" s="9">
        <v>5.17</v>
      </c>
      <c r="G16" s="9">
        <v>0.33</v>
      </c>
      <c r="H16" s="9">
        <v>2.76</v>
      </c>
      <c r="J16" s="12">
        <v>100</v>
      </c>
      <c r="K16" s="9">
        <f t="shared" si="1"/>
        <v>41.6</v>
      </c>
      <c r="L16" s="9">
        <f t="shared" si="0"/>
        <v>5.17</v>
      </c>
      <c r="M16" s="9">
        <f t="shared" si="0"/>
        <v>0.33</v>
      </c>
      <c r="N16" s="9">
        <f t="shared" si="0"/>
        <v>2.76</v>
      </c>
    </row>
    <row r="17" spans="1:23" ht="18.95" customHeight="1">
      <c r="A17" s="259"/>
      <c r="B17" s="208" t="s">
        <v>28</v>
      </c>
      <c r="C17" s="84" t="s">
        <v>29</v>
      </c>
      <c r="D17" s="31">
        <v>15</v>
      </c>
      <c r="E17" s="9">
        <v>91.315049999999999</v>
      </c>
      <c r="F17" s="9">
        <v>1.92</v>
      </c>
      <c r="G17" s="9">
        <v>7.7350499999999993</v>
      </c>
      <c r="H17" s="9">
        <v>4.2349499999999995</v>
      </c>
      <c r="J17" s="12">
        <v>150</v>
      </c>
      <c r="K17" s="9">
        <f t="shared" si="1"/>
        <v>913.15049999999997</v>
      </c>
      <c r="L17" s="9">
        <f t="shared" si="0"/>
        <v>19.2</v>
      </c>
      <c r="M17" s="9">
        <f t="shared" si="0"/>
        <v>77.350499999999997</v>
      </c>
      <c r="N17" s="9">
        <f t="shared" si="0"/>
        <v>42.349499999999999</v>
      </c>
    </row>
    <row r="18" spans="1:23" ht="18.95" customHeight="1">
      <c r="A18" s="228" t="s">
        <v>30</v>
      </c>
      <c r="B18" s="212" t="s">
        <v>31</v>
      </c>
      <c r="C18" s="11"/>
      <c r="D18" s="12">
        <v>50</v>
      </c>
      <c r="E18" s="9">
        <v>28.195</v>
      </c>
      <c r="F18" s="9">
        <v>2.4375</v>
      </c>
      <c r="G18" s="9">
        <v>1.2849999999999999</v>
      </c>
      <c r="H18" s="9">
        <v>1.72</v>
      </c>
      <c r="I18" s="13"/>
      <c r="J18" s="12">
        <v>50</v>
      </c>
      <c r="K18" s="9">
        <f t="shared" si="1"/>
        <v>28.195</v>
      </c>
      <c r="L18" s="9">
        <f t="shared" si="0"/>
        <v>2.4375</v>
      </c>
      <c r="M18" s="9">
        <f t="shared" si="0"/>
        <v>1.2849999999999999</v>
      </c>
      <c r="N18" s="9">
        <f t="shared" si="0"/>
        <v>1.72</v>
      </c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30" customHeight="1">
      <c r="A19" s="259"/>
      <c r="B19" s="213" t="s">
        <v>32</v>
      </c>
      <c r="C19" s="39" t="s">
        <v>33</v>
      </c>
      <c r="D19" s="12">
        <v>25</v>
      </c>
      <c r="E19" s="9">
        <v>18.686499999999999</v>
      </c>
      <c r="F19" s="9">
        <v>3.0307499999999998</v>
      </c>
      <c r="G19" s="9">
        <v>0.375</v>
      </c>
      <c r="H19" s="9">
        <v>0.8</v>
      </c>
      <c r="I19" s="13"/>
      <c r="J19" s="12">
        <v>25</v>
      </c>
      <c r="K19" s="9">
        <f t="shared" si="1"/>
        <v>18.686499999999999</v>
      </c>
      <c r="L19" s="9">
        <f t="shared" si="0"/>
        <v>3.0307499999999998</v>
      </c>
      <c r="M19" s="9">
        <f t="shared" si="0"/>
        <v>0.375</v>
      </c>
      <c r="N19" s="9">
        <f t="shared" si="0"/>
        <v>0.80000000000000016</v>
      </c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8.95" customHeight="1">
      <c r="A20" s="248"/>
      <c r="B20" s="210" t="s">
        <v>34</v>
      </c>
      <c r="C20" s="37" t="s">
        <v>35</v>
      </c>
      <c r="D20" s="12">
        <v>50</v>
      </c>
      <c r="E20" s="9">
        <v>0.2</v>
      </c>
      <c r="F20" s="9">
        <v>0</v>
      </c>
      <c r="G20" s="9">
        <v>0</v>
      </c>
      <c r="H20" s="9">
        <v>0.05</v>
      </c>
      <c r="I20" s="13"/>
      <c r="J20" s="12">
        <v>50</v>
      </c>
      <c r="K20" s="9">
        <f t="shared" si="1"/>
        <v>0.2</v>
      </c>
      <c r="L20" s="9">
        <f t="shared" si="0"/>
        <v>0</v>
      </c>
      <c r="M20" s="9">
        <v>0</v>
      </c>
      <c r="N20" s="9">
        <v>0.05</v>
      </c>
      <c r="O20" s="20"/>
      <c r="P20" s="20"/>
      <c r="Q20" s="20"/>
      <c r="R20" s="20"/>
      <c r="S20" s="20"/>
      <c r="T20" s="20"/>
      <c r="U20" s="20"/>
      <c r="V20" s="20"/>
      <c r="W20" s="20"/>
    </row>
    <row r="21" spans="1:23" ht="18.95" customHeight="1">
      <c r="A21" s="248"/>
      <c r="B21" s="210" t="s">
        <v>36</v>
      </c>
      <c r="C21" s="52"/>
      <c r="D21" s="12">
        <v>30</v>
      </c>
      <c r="E21" s="9">
        <v>73.86</v>
      </c>
      <c r="F21" s="9">
        <v>15.69</v>
      </c>
      <c r="G21" s="9">
        <v>0.6</v>
      </c>
      <c r="H21" s="9">
        <v>2.145</v>
      </c>
      <c r="J21" s="12">
        <v>30</v>
      </c>
      <c r="K21" s="9">
        <f t="shared" si="1"/>
        <v>73.86</v>
      </c>
      <c r="L21" s="9">
        <f t="shared" si="0"/>
        <v>15.69</v>
      </c>
      <c r="M21" s="9">
        <f t="shared" si="0"/>
        <v>0.6</v>
      </c>
      <c r="N21" s="9">
        <f t="shared" si="0"/>
        <v>2.145</v>
      </c>
      <c r="O21" s="20"/>
      <c r="P21" s="20"/>
      <c r="Q21" s="20"/>
      <c r="R21" s="20"/>
      <c r="S21" s="20"/>
      <c r="T21" s="20"/>
      <c r="U21" s="20"/>
      <c r="V21" s="20"/>
      <c r="W21" s="20"/>
    </row>
    <row r="22" spans="1:23" ht="18.95" customHeight="1">
      <c r="A22" s="248"/>
      <c r="B22" s="38" t="s">
        <v>52</v>
      </c>
      <c r="C22" s="44"/>
      <c r="D22" s="12">
        <v>50</v>
      </c>
      <c r="E22" s="9">
        <v>16.2</v>
      </c>
      <c r="F22" s="9">
        <v>2.8</v>
      </c>
      <c r="G22" s="9">
        <v>0.1</v>
      </c>
      <c r="H22" s="9">
        <v>0.3</v>
      </c>
      <c r="J22" s="12">
        <v>50</v>
      </c>
      <c r="K22" s="9">
        <f t="shared" si="1"/>
        <v>16.2</v>
      </c>
      <c r="L22" s="9">
        <f t="shared" si="0"/>
        <v>2.8</v>
      </c>
      <c r="M22" s="9">
        <f t="shared" si="0"/>
        <v>9.9999999999999992E-2</v>
      </c>
      <c r="N22" s="9">
        <f t="shared" si="0"/>
        <v>0.29999999999999993</v>
      </c>
      <c r="O22" s="20"/>
      <c r="P22" s="20"/>
      <c r="Q22" s="20"/>
      <c r="R22" s="20"/>
      <c r="S22" s="20"/>
      <c r="T22" s="20"/>
      <c r="U22" s="20"/>
      <c r="V22" s="20"/>
      <c r="W22" s="20"/>
    </row>
    <row r="23" spans="1:23" ht="18.95" customHeight="1">
      <c r="A23" s="230"/>
      <c r="B23" s="214" t="s">
        <v>38</v>
      </c>
      <c r="C23" s="52"/>
      <c r="D23" s="12">
        <v>50</v>
      </c>
      <c r="E23" s="9">
        <v>19.988</v>
      </c>
      <c r="F23" s="9">
        <v>5.97</v>
      </c>
      <c r="G23" s="9">
        <v>0</v>
      </c>
      <c r="H23" s="9">
        <v>0.15</v>
      </c>
      <c r="J23" s="12">
        <v>50</v>
      </c>
      <c r="K23" s="9">
        <f t="shared" si="1"/>
        <v>19.988</v>
      </c>
      <c r="L23" s="9">
        <f t="shared" si="0"/>
        <v>5.97</v>
      </c>
      <c r="M23" s="9">
        <f t="shared" si="0"/>
        <v>0</v>
      </c>
      <c r="N23" s="9">
        <v>0.15</v>
      </c>
      <c r="O23" s="20"/>
      <c r="P23" s="20"/>
      <c r="Q23" s="20"/>
      <c r="R23" s="20"/>
      <c r="S23" s="20"/>
      <c r="T23" s="20"/>
      <c r="U23" s="20"/>
      <c r="V23" s="20"/>
      <c r="W23" s="20"/>
    </row>
    <row r="24" spans="1:23" s="19" customFormat="1" ht="18.95" customHeight="1">
      <c r="A24" s="184"/>
      <c r="B24" s="10"/>
      <c r="C24" s="10" t="s">
        <v>39</v>
      </c>
      <c r="D24" s="17"/>
      <c r="E24" s="64">
        <f>SUM(E9,E11:E23)</f>
        <v>695.35515000000009</v>
      </c>
      <c r="F24" s="64">
        <f t="shared" ref="F24:H24" si="2">SUM(F9,F11:F23)</f>
        <v>84.800899999999999</v>
      </c>
      <c r="G24" s="64">
        <f t="shared" si="2"/>
        <v>26.792800000000003</v>
      </c>
      <c r="H24" s="64">
        <f t="shared" si="2"/>
        <v>27.145699999999998</v>
      </c>
      <c r="J24" s="17"/>
      <c r="K24" s="30">
        <f>SUM(K9,K11:K23)</f>
        <v>1698.6380666666666</v>
      </c>
      <c r="L24" s="30">
        <f t="shared" ref="L24:N24" si="3">SUM(L9,L11:L23)</f>
        <v>131.72630000000001</v>
      </c>
      <c r="M24" s="30">
        <f t="shared" si="3"/>
        <v>100.13871666666665</v>
      </c>
      <c r="N24" s="30">
        <f t="shared" si="3"/>
        <v>71.250383333333318</v>
      </c>
      <c r="O24" s="21"/>
      <c r="P24" s="21"/>
      <c r="Q24" s="21"/>
      <c r="R24" s="21"/>
      <c r="S24" s="21"/>
      <c r="T24" s="21"/>
      <c r="U24" s="21"/>
      <c r="V24" s="21"/>
      <c r="W24" s="21"/>
    </row>
    <row r="25" spans="1:23" ht="50.1" customHeight="1">
      <c r="A25" s="198" t="s">
        <v>40</v>
      </c>
      <c r="B25" s="16" t="s">
        <v>6</v>
      </c>
      <c r="C25" s="16" t="s">
        <v>7</v>
      </c>
      <c r="D25" s="15" t="s">
        <v>8</v>
      </c>
      <c r="E25" s="15" t="s">
        <v>9</v>
      </c>
      <c r="F25" s="15" t="s">
        <v>10</v>
      </c>
      <c r="G25" s="15" t="s">
        <v>11</v>
      </c>
      <c r="H25" s="15" t="s">
        <v>12</v>
      </c>
      <c r="J25" s="15" t="s">
        <v>8</v>
      </c>
      <c r="K25" s="15" t="s">
        <v>9</v>
      </c>
      <c r="L25" s="15" t="s">
        <v>10</v>
      </c>
      <c r="M25" s="15" t="s">
        <v>11</v>
      </c>
      <c r="N25" s="15" t="s">
        <v>12</v>
      </c>
      <c r="O25" s="20"/>
      <c r="P25" s="20"/>
      <c r="Q25" s="20"/>
      <c r="R25" s="20"/>
      <c r="S25" s="20"/>
      <c r="T25" s="20"/>
      <c r="U25" s="20"/>
      <c r="V25" s="20"/>
      <c r="W25" s="20"/>
    </row>
    <row r="26" spans="1:23" ht="30.75">
      <c r="A26" s="245"/>
      <c r="B26" s="218" t="s">
        <v>196</v>
      </c>
      <c r="C26" s="50" t="s">
        <v>197</v>
      </c>
      <c r="D26" s="9">
        <v>200</v>
      </c>
      <c r="E26" s="9">
        <v>166</v>
      </c>
      <c r="F26" s="9">
        <v>21.6</v>
      </c>
      <c r="G26" s="9">
        <v>4.5599999999999996</v>
      </c>
      <c r="H26" s="9">
        <v>8.74</v>
      </c>
      <c r="I26" s="13"/>
      <c r="J26" s="9">
        <v>300</v>
      </c>
      <c r="K26" s="9">
        <f>J26*E26/D26</f>
        <v>249</v>
      </c>
      <c r="L26" s="9">
        <f t="shared" ref="L26:N36" si="4">K26*F26/E26</f>
        <v>32.400000000000006</v>
      </c>
      <c r="M26" s="9">
        <f t="shared" si="4"/>
        <v>6.84</v>
      </c>
      <c r="N26" s="9">
        <f t="shared" si="4"/>
        <v>13.110000000000001</v>
      </c>
      <c r="O26" s="20"/>
      <c r="P26" s="20"/>
      <c r="Q26" s="20"/>
      <c r="R26" s="20"/>
      <c r="S26" s="20"/>
      <c r="T26" s="20"/>
      <c r="U26" s="20"/>
      <c r="V26" s="20"/>
      <c r="W26" s="20"/>
    </row>
    <row r="27" spans="1:23" ht="30">
      <c r="A27" s="225" t="s">
        <v>15</v>
      </c>
      <c r="B27" s="241" t="s">
        <v>198</v>
      </c>
      <c r="C27" s="50" t="s">
        <v>199</v>
      </c>
      <c r="D27" s="14">
        <v>50</v>
      </c>
      <c r="E27" s="9">
        <v>45.2</v>
      </c>
      <c r="F27" s="9">
        <v>5.92</v>
      </c>
      <c r="G27" s="9">
        <v>1.6</v>
      </c>
      <c r="H27" s="9">
        <v>1.35</v>
      </c>
      <c r="I27" s="13"/>
      <c r="J27" s="14">
        <v>50</v>
      </c>
      <c r="K27" s="9">
        <f t="shared" ref="K27:K36" si="5">J27*E27/D27</f>
        <v>45.2</v>
      </c>
      <c r="L27" s="9">
        <f t="shared" si="4"/>
        <v>5.92</v>
      </c>
      <c r="M27" s="9">
        <f t="shared" si="4"/>
        <v>1.5999999999999999</v>
      </c>
      <c r="N27" s="9">
        <f t="shared" si="4"/>
        <v>1.35</v>
      </c>
      <c r="O27" s="20"/>
      <c r="P27" s="20"/>
      <c r="Q27" s="20"/>
      <c r="R27" s="20"/>
      <c r="S27" s="20"/>
      <c r="T27" s="20"/>
      <c r="U27" s="20"/>
      <c r="V27" s="20"/>
      <c r="W27" s="20"/>
    </row>
    <row r="28" spans="1:23" ht="18">
      <c r="A28" s="246"/>
      <c r="B28" s="209" t="s">
        <v>200</v>
      </c>
      <c r="C28" s="11" t="s">
        <v>201</v>
      </c>
      <c r="D28" s="12">
        <v>100</v>
      </c>
      <c r="E28" s="9">
        <v>88.5</v>
      </c>
      <c r="F28" s="9">
        <v>14.9</v>
      </c>
      <c r="G28" s="9">
        <v>1.99</v>
      </c>
      <c r="H28" s="9">
        <v>2.48</v>
      </c>
      <c r="I28" s="13"/>
      <c r="J28" s="12">
        <v>100</v>
      </c>
      <c r="K28" s="9">
        <f t="shared" si="5"/>
        <v>88.5</v>
      </c>
      <c r="L28" s="9">
        <f t="shared" si="4"/>
        <v>14.9</v>
      </c>
      <c r="M28" s="9">
        <f t="shared" si="4"/>
        <v>1.99</v>
      </c>
      <c r="N28" s="9">
        <f t="shared" si="4"/>
        <v>2.48</v>
      </c>
      <c r="O28" s="20"/>
      <c r="P28" s="20"/>
      <c r="Q28" s="20"/>
      <c r="R28" s="20"/>
      <c r="S28" s="20"/>
      <c r="T28" s="20"/>
      <c r="U28" s="20"/>
      <c r="V28" s="20"/>
      <c r="W28" s="20"/>
    </row>
    <row r="29" spans="1:23" ht="18">
      <c r="A29" s="246"/>
      <c r="B29" s="244" t="s">
        <v>202</v>
      </c>
      <c r="C29" s="39" t="s">
        <v>203</v>
      </c>
      <c r="D29" s="12">
        <v>50</v>
      </c>
      <c r="E29" s="9">
        <v>149</v>
      </c>
      <c r="F29" s="9">
        <v>20.5</v>
      </c>
      <c r="G29" s="9">
        <v>5.31</v>
      </c>
      <c r="H29" s="9">
        <v>3.68</v>
      </c>
      <c r="I29" s="13"/>
      <c r="J29" s="12">
        <v>50</v>
      </c>
      <c r="K29" s="9">
        <f t="shared" si="5"/>
        <v>149</v>
      </c>
      <c r="L29" s="9">
        <f t="shared" si="4"/>
        <v>20.5</v>
      </c>
      <c r="M29" s="9">
        <f t="shared" si="4"/>
        <v>5.31</v>
      </c>
      <c r="N29" s="9">
        <f t="shared" si="4"/>
        <v>3.6800000000000006</v>
      </c>
      <c r="O29" s="75"/>
      <c r="P29" s="75"/>
    </row>
    <row r="30" spans="1:23" s="23" customFormat="1" ht="18.95" customHeight="1">
      <c r="A30" s="254" t="s">
        <v>30</v>
      </c>
      <c r="B30" s="212" t="s">
        <v>31</v>
      </c>
      <c r="C30" s="11"/>
      <c r="D30" s="12">
        <v>50</v>
      </c>
      <c r="E30" s="9">
        <v>28.195</v>
      </c>
      <c r="F30" s="9">
        <v>2.4375</v>
      </c>
      <c r="G30" s="9">
        <v>1.2849999999999999</v>
      </c>
      <c r="H30" s="9">
        <v>1.72</v>
      </c>
      <c r="J30" s="12">
        <v>50</v>
      </c>
      <c r="K30" s="9">
        <f t="shared" si="5"/>
        <v>28.195</v>
      </c>
      <c r="L30" s="9">
        <f t="shared" si="4"/>
        <v>2.4375</v>
      </c>
      <c r="M30" s="9">
        <f t="shared" si="4"/>
        <v>1.2849999999999999</v>
      </c>
      <c r="N30" s="9">
        <f t="shared" si="4"/>
        <v>1.72</v>
      </c>
      <c r="O30" s="24"/>
      <c r="P30" s="24"/>
    </row>
    <row r="31" spans="1:23" s="23" customFormat="1" ht="18.95" customHeight="1">
      <c r="A31" s="255"/>
      <c r="B31" s="215" t="s">
        <v>50</v>
      </c>
      <c r="C31" s="37" t="s">
        <v>51</v>
      </c>
      <c r="D31" s="12">
        <v>50</v>
      </c>
      <c r="E31" s="9">
        <v>24.264399999999998</v>
      </c>
      <c r="F31" s="9">
        <v>5.891</v>
      </c>
      <c r="G31" s="9">
        <v>2.5000000000000001E-2</v>
      </c>
      <c r="H31" s="9">
        <v>0.18149999999999999</v>
      </c>
      <c r="I31" s="25"/>
      <c r="J31" s="12">
        <v>50</v>
      </c>
      <c r="K31" s="9">
        <f t="shared" si="5"/>
        <v>24.264400000000002</v>
      </c>
      <c r="L31" s="9">
        <f t="shared" si="4"/>
        <v>5.8910000000000009</v>
      </c>
      <c r="M31" s="9">
        <f t="shared" si="4"/>
        <v>2.5000000000000001E-2</v>
      </c>
      <c r="N31" s="9">
        <f t="shared" si="4"/>
        <v>0.18149999999999999</v>
      </c>
      <c r="O31" s="24"/>
      <c r="P31" s="26"/>
    </row>
    <row r="32" spans="1:23" s="23" customFormat="1" ht="30" customHeight="1">
      <c r="A32" s="255"/>
      <c r="B32" s="212" t="s">
        <v>32</v>
      </c>
      <c r="C32" s="39" t="s">
        <v>33</v>
      </c>
      <c r="D32" s="12">
        <v>50</v>
      </c>
      <c r="E32" s="9">
        <v>37.372999999999998</v>
      </c>
      <c r="F32" s="9">
        <v>6.0614999999999997</v>
      </c>
      <c r="G32" s="9">
        <v>0.75</v>
      </c>
      <c r="H32" s="9">
        <v>1.6</v>
      </c>
      <c r="I32" s="25"/>
      <c r="J32" s="12">
        <v>50</v>
      </c>
      <c r="K32" s="9">
        <f t="shared" si="5"/>
        <v>37.372999999999998</v>
      </c>
      <c r="L32" s="9">
        <f t="shared" si="4"/>
        <v>6.0614999999999997</v>
      </c>
      <c r="M32" s="9">
        <f t="shared" si="4"/>
        <v>0.75</v>
      </c>
      <c r="N32" s="9">
        <f t="shared" si="4"/>
        <v>1.6000000000000003</v>
      </c>
      <c r="O32" s="24"/>
      <c r="P32" s="24"/>
    </row>
    <row r="33" spans="1:22" s="23" customFormat="1" ht="18.95" customHeight="1">
      <c r="A33" s="255"/>
      <c r="B33" s="208" t="s">
        <v>34</v>
      </c>
      <c r="C33" s="37" t="s">
        <v>35</v>
      </c>
      <c r="D33" s="12">
        <v>50</v>
      </c>
      <c r="E33" s="9">
        <v>0.2</v>
      </c>
      <c r="F33" s="9">
        <v>0</v>
      </c>
      <c r="G33" s="9">
        <v>0</v>
      </c>
      <c r="H33" s="9">
        <v>0.05</v>
      </c>
      <c r="I33" s="25"/>
      <c r="J33" s="12">
        <v>50</v>
      </c>
      <c r="K33" s="9">
        <f t="shared" si="5"/>
        <v>0.2</v>
      </c>
      <c r="L33" s="9">
        <f t="shared" si="4"/>
        <v>0</v>
      </c>
      <c r="M33" s="9">
        <v>0</v>
      </c>
      <c r="N33" s="9">
        <v>0.05</v>
      </c>
      <c r="O33" s="24"/>
      <c r="P33" s="24"/>
    </row>
    <row r="34" spans="1:22" ht="18.95" customHeight="1">
      <c r="A34" s="246"/>
      <c r="B34" s="213" t="s">
        <v>36</v>
      </c>
      <c r="C34" s="44"/>
      <c r="D34" s="12">
        <v>30</v>
      </c>
      <c r="E34" s="9">
        <v>73.86</v>
      </c>
      <c r="F34" s="9">
        <v>15.69</v>
      </c>
      <c r="G34" s="9">
        <v>0.6</v>
      </c>
      <c r="H34" s="9">
        <v>2.145</v>
      </c>
      <c r="I34" s="13"/>
      <c r="J34" s="12">
        <v>30</v>
      </c>
      <c r="K34" s="9">
        <f t="shared" si="5"/>
        <v>73.86</v>
      </c>
      <c r="L34" s="9">
        <f t="shared" si="4"/>
        <v>15.69</v>
      </c>
      <c r="M34" s="9">
        <f t="shared" si="4"/>
        <v>0.6</v>
      </c>
      <c r="N34" s="9">
        <f t="shared" si="4"/>
        <v>2.145</v>
      </c>
      <c r="O34" s="20"/>
      <c r="P34" s="20"/>
    </row>
    <row r="35" spans="1:22" ht="18.95" customHeight="1">
      <c r="A35" s="246"/>
      <c r="B35" s="36" t="s">
        <v>73</v>
      </c>
      <c r="C35" s="35"/>
      <c r="D35" s="12">
        <v>50</v>
      </c>
      <c r="E35" s="9">
        <v>9.4499999999999993</v>
      </c>
      <c r="F35" s="9">
        <v>1.45</v>
      </c>
      <c r="G35" s="9">
        <v>0.05</v>
      </c>
      <c r="H35" s="9">
        <v>0.4</v>
      </c>
      <c r="I35" s="13"/>
      <c r="J35" s="12">
        <v>50</v>
      </c>
      <c r="K35" s="9">
        <f t="shared" si="5"/>
        <v>9.4499999999999993</v>
      </c>
      <c r="L35" s="9">
        <f t="shared" si="4"/>
        <v>1.45</v>
      </c>
      <c r="M35" s="9">
        <f t="shared" si="4"/>
        <v>4.9999999999999996E-2</v>
      </c>
      <c r="N35" s="9">
        <f t="shared" si="4"/>
        <v>0.39999999999999997</v>
      </c>
      <c r="O35" s="20"/>
      <c r="P35" s="20"/>
    </row>
    <row r="36" spans="1:22" ht="18.95" customHeight="1">
      <c r="A36" s="256"/>
      <c r="B36" s="213" t="s">
        <v>204</v>
      </c>
      <c r="C36" s="44"/>
      <c r="D36" s="12">
        <v>50</v>
      </c>
      <c r="E36" s="9">
        <v>24.038</v>
      </c>
      <c r="F36" s="9">
        <v>6.74</v>
      </c>
      <c r="G36" s="9">
        <v>0</v>
      </c>
      <c r="H36" s="9">
        <v>0</v>
      </c>
      <c r="J36" s="12">
        <v>50</v>
      </c>
      <c r="K36" s="9">
        <f t="shared" si="5"/>
        <v>24.038</v>
      </c>
      <c r="L36" s="9">
        <f t="shared" si="4"/>
        <v>6.74</v>
      </c>
      <c r="M36" s="9">
        <f t="shared" si="4"/>
        <v>0</v>
      </c>
      <c r="N36" s="9">
        <v>0</v>
      </c>
      <c r="O36" s="20"/>
      <c r="P36" s="20"/>
    </row>
    <row r="37" spans="1:22" s="19" customFormat="1" ht="18.95" customHeight="1">
      <c r="A37" s="184"/>
      <c r="B37" s="10"/>
      <c r="C37" s="10" t="s">
        <v>39</v>
      </c>
      <c r="D37" s="33"/>
      <c r="E37" s="63">
        <f>SUM(E26,E28:E36)</f>
        <v>600.88040000000001</v>
      </c>
      <c r="F37" s="63">
        <f t="shared" ref="F37:H37" si="6">SUM(F26,F28:F36)</f>
        <v>95.27</v>
      </c>
      <c r="G37" s="63">
        <f t="shared" si="6"/>
        <v>14.57</v>
      </c>
      <c r="H37" s="63">
        <f t="shared" si="6"/>
        <v>20.996500000000001</v>
      </c>
      <c r="J37" s="33"/>
      <c r="K37" s="30">
        <f>SUM(K26,K28:K36)</f>
        <v>683.88040000000024</v>
      </c>
      <c r="L37" s="30">
        <f t="shared" ref="L37:N37" si="7">SUM(L26,L28:L36)</f>
        <v>106.07000000000001</v>
      </c>
      <c r="M37" s="30">
        <f t="shared" si="7"/>
        <v>16.850000000000005</v>
      </c>
      <c r="N37" s="30">
        <f t="shared" si="7"/>
        <v>25.366500000000002</v>
      </c>
      <c r="O37" s="21"/>
      <c r="P37" s="21"/>
      <c r="Q37" s="21"/>
      <c r="R37" s="21"/>
      <c r="S37" s="21"/>
      <c r="T37" s="21"/>
      <c r="U37" s="21"/>
      <c r="V37" s="21"/>
    </row>
    <row r="38" spans="1:22" ht="50.1" customHeight="1">
      <c r="A38" s="198" t="s">
        <v>54</v>
      </c>
      <c r="B38" s="16" t="s">
        <v>6</v>
      </c>
      <c r="C38" s="16" t="s">
        <v>7</v>
      </c>
      <c r="D38" s="15" t="s">
        <v>8</v>
      </c>
      <c r="E38" s="15" t="s">
        <v>9</v>
      </c>
      <c r="F38" s="15" t="s">
        <v>10</v>
      </c>
      <c r="G38" s="15" t="s">
        <v>11</v>
      </c>
      <c r="H38" s="15" t="s">
        <v>12</v>
      </c>
      <c r="J38" s="15" t="s">
        <v>8</v>
      </c>
      <c r="K38" s="15" t="s">
        <v>9</v>
      </c>
      <c r="L38" s="15" t="s">
        <v>10</v>
      </c>
      <c r="M38" s="15" t="s">
        <v>11</v>
      </c>
      <c r="N38" s="15" t="s">
        <v>12</v>
      </c>
      <c r="O38" s="20"/>
      <c r="P38" s="20"/>
      <c r="Q38" s="20"/>
      <c r="R38" s="20"/>
      <c r="S38" s="20"/>
      <c r="T38" s="20"/>
      <c r="U38" s="20"/>
      <c r="V38" s="20"/>
    </row>
    <row r="39" spans="1:22" s="19" customFormat="1" ht="30.75">
      <c r="A39" s="250"/>
      <c r="B39" s="208" t="s">
        <v>205</v>
      </c>
      <c r="C39" s="39" t="s">
        <v>206</v>
      </c>
      <c r="D39" s="9">
        <v>120</v>
      </c>
      <c r="E39" s="9">
        <v>126</v>
      </c>
      <c r="F39" s="9">
        <v>4.524</v>
      </c>
      <c r="G39" s="9">
        <v>7.9320000000000004</v>
      </c>
      <c r="H39" s="9">
        <v>8.4480000000000004</v>
      </c>
      <c r="J39" s="9">
        <v>140</v>
      </c>
      <c r="K39" s="9">
        <f>J39*E39/D39</f>
        <v>147</v>
      </c>
      <c r="L39" s="9">
        <f t="shared" ref="L39:N54" si="8">K39*F39/E39</f>
        <v>5.2780000000000005</v>
      </c>
      <c r="M39" s="9">
        <f t="shared" si="8"/>
        <v>9.2540000000000013</v>
      </c>
      <c r="N39" s="9">
        <f t="shared" si="8"/>
        <v>9.8560000000000016</v>
      </c>
      <c r="O39" s="21"/>
      <c r="P39" s="22"/>
      <c r="Q39" s="22"/>
      <c r="R39" s="22"/>
      <c r="S39" s="22"/>
      <c r="T39" s="21"/>
      <c r="U39" s="21"/>
      <c r="V39" s="21"/>
    </row>
    <row r="40" spans="1:22" s="19" customFormat="1" ht="18">
      <c r="A40" s="225" t="s">
        <v>15</v>
      </c>
      <c r="B40" s="218" t="s">
        <v>207</v>
      </c>
      <c r="C40" s="42" t="s">
        <v>208</v>
      </c>
      <c r="D40" s="14">
        <v>120</v>
      </c>
      <c r="E40" s="9">
        <v>109.68000000000002</v>
      </c>
      <c r="F40" s="9">
        <v>15.960000000000003</v>
      </c>
      <c r="G40" s="9">
        <v>3.7680000000000007</v>
      </c>
      <c r="H40" s="9">
        <v>2.4360000000000004</v>
      </c>
      <c r="J40" s="14">
        <v>140</v>
      </c>
      <c r="K40" s="9">
        <f t="shared" ref="K40:K54" si="9">J40*E40/D40</f>
        <v>127.96000000000002</v>
      </c>
      <c r="L40" s="9">
        <f t="shared" si="8"/>
        <v>18.620000000000005</v>
      </c>
      <c r="M40" s="9">
        <f t="shared" si="8"/>
        <v>4.3960000000000017</v>
      </c>
      <c r="N40" s="9">
        <f t="shared" si="8"/>
        <v>2.8420000000000014</v>
      </c>
      <c r="O40" s="21"/>
      <c r="P40" s="22"/>
      <c r="Q40" s="22"/>
      <c r="R40" s="22"/>
      <c r="S40" s="22"/>
      <c r="T40" s="21"/>
      <c r="U40" s="21"/>
      <c r="V40" s="21"/>
    </row>
    <row r="41" spans="1:22" s="19" customFormat="1" ht="18.95" customHeight="1">
      <c r="A41" s="251"/>
      <c r="B41" s="209" t="s">
        <v>18</v>
      </c>
      <c r="C41" s="58" t="s">
        <v>209</v>
      </c>
      <c r="D41" s="12">
        <v>60</v>
      </c>
      <c r="E41" s="9">
        <v>90.8</v>
      </c>
      <c r="F41" s="9">
        <v>15.8</v>
      </c>
      <c r="G41" s="9">
        <v>1.55</v>
      </c>
      <c r="H41" s="9">
        <v>2.74</v>
      </c>
      <c r="J41" s="12">
        <v>100</v>
      </c>
      <c r="K41" s="9">
        <f t="shared" si="9"/>
        <v>151.33333333333334</v>
      </c>
      <c r="L41" s="9">
        <f t="shared" si="8"/>
        <v>26.333333333333339</v>
      </c>
      <c r="M41" s="9">
        <f t="shared" si="8"/>
        <v>2.5833333333333339</v>
      </c>
      <c r="N41" s="9">
        <f t="shared" si="8"/>
        <v>4.5666666666666682</v>
      </c>
      <c r="O41" s="21"/>
      <c r="P41" s="22"/>
      <c r="Q41" s="22"/>
      <c r="R41" s="22"/>
      <c r="S41" s="22"/>
      <c r="T41" s="21"/>
      <c r="U41" s="21"/>
      <c r="V41" s="21"/>
    </row>
    <row r="42" spans="1:22" s="19" customFormat="1" ht="18.95" customHeight="1">
      <c r="A42" s="252"/>
      <c r="B42" s="210" t="s">
        <v>59</v>
      </c>
      <c r="C42" s="35" t="s">
        <v>90</v>
      </c>
      <c r="D42" s="12">
        <v>60</v>
      </c>
      <c r="E42" s="9">
        <v>94.621200000000002</v>
      </c>
      <c r="F42" s="9">
        <v>16.125599999999999</v>
      </c>
      <c r="G42" s="9">
        <v>2.8451999999999997</v>
      </c>
      <c r="H42" s="9">
        <v>1.3662000000000001</v>
      </c>
      <c r="J42" s="12">
        <v>100</v>
      </c>
      <c r="K42" s="9">
        <f t="shared" si="9"/>
        <v>157.70200000000003</v>
      </c>
      <c r="L42" s="9">
        <f t="shared" si="8"/>
        <v>26.876000000000001</v>
      </c>
      <c r="M42" s="9">
        <f t="shared" si="8"/>
        <v>4.742</v>
      </c>
      <c r="N42" s="9">
        <f t="shared" si="8"/>
        <v>2.2770000000000006</v>
      </c>
      <c r="O42" s="21"/>
      <c r="P42" s="22"/>
      <c r="Q42" s="22"/>
      <c r="R42" s="22"/>
      <c r="S42" s="22"/>
      <c r="T42" s="21"/>
      <c r="U42" s="21"/>
      <c r="V42" s="21"/>
    </row>
    <row r="43" spans="1:22" s="19" customFormat="1" ht="18">
      <c r="A43" s="253"/>
      <c r="B43" s="219" t="s">
        <v>210</v>
      </c>
      <c r="C43" s="11" t="s">
        <v>211</v>
      </c>
      <c r="D43" s="12">
        <v>50</v>
      </c>
      <c r="E43" s="9">
        <v>17.487500000000001</v>
      </c>
      <c r="F43" s="9">
        <v>4.875</v>
      </c>
      <c r="G43" s="9">
        <v>6.25E-2</v>
      </c>
      <c r="H43" s="9">
        <v>0.8125</v>
      </c>
      <c r="J43" s="12">
        <v>50</v>
      </c>
      <c r="K43" s="9">
        <f t="shared" si="9"/>
        <v>17.487500000000001</v>
      </c>
      <c r="L43" s="9">
        <f t="shared" si="8"/>
        <v>4.875</v>
      </c>
      <c r="M43" s="9">
        <f t="shared" si="8"/>
        <v>6.25E-2</v>
      </c>
      <c r="N43" s="9">
        <f t="shared" si="8"/>
        <v>0.8125</v>
      </c>
      <c r="O43" s="21"/>
      <c r="P43" s="22"/>
      <c r="Q43" s="22"/>
      <c r="R43" s="22"/>
      <c r="S43" s="22"/>
      <c r="T43" s="21"/>
      <c r="U43" s="21"/>
      <c r="V43" s="21"/>
    </row>
    <row r="44" spans="1:22" s="19" customFormat="1" ht="18.95" customHeight="1">
      <c r="A44" s="253"/>
      <c r="B44" s="215" t="s">
        <v>212</v>
      </c>
      <c r="C44" s="11" t="s">
        <v>213</v>
      </c>
      <c r="D44" s="12">
        <v>50</v>
      </c>
      <c r="E44" s="9">
        <v>46</v>
      </c>
      <c r="F44" s="9">
        <v>7.9</v>
      </c>
      <c r="G44" s="9">
        <v>1.07</v>
      </c>
      <c r="H44" s="9">
        <v>0.89</v>
      </c>
      <c r="J44" s="12">
        <v>50</v>
      </c>
      <c r="K44" s="9">
        <f t="shared" si="9"/>
        <v>46</v>
      </c>
      <c r="L44" s="9">
        <f t="shared" si="8"/>
        <v>7.9</v>
      </c>
      <c r="M44" s="9">
        <f t="shared" si="8"/>
        <v>1.07</v>
      </c>
      <c r="N44" s="9">
        <f t="shared" si="8"/>
        <v>0.89</v>
      </c>
      <c r="O44" s="21"/>
      <c r="P44" s="21"/>
      <c r="Q44" s="21"/>
      <c r="R44" s="21"/>
      <c r="S44" s="21"/>
      <c r="T44" s="21"/>
      <c r="U44" s="21"/>
      <c r="V44" s="21"/>
    </row>
    <row r="45" spans="1:22" ht="18">
      <c r="A45" s="253"/>
      <c r="B45" s="242" t="s">
        <v>214</v>
      </c>
      <c r="C45" s="11" t="s">
        <v>215</v>
      </c>
      <c r="D45" s="12">
        <v>50</v>
      </c>
      <c r="E45" s="9">
        <v>27.958500000000001</v>
      </c>
      <c r="F45" s="9">
        <v>2.4015</v>
      </c>
      <c r="G45" s="9">
        <v>1.3045</v>
      </c>
      <c r="H45" s="9">
        <v>1.6830000000000001</v>
      </c>
      <c r="J45" s="12">
        <v>50</v>
      </c>
      <c r="K45" s="9">
        <f t="shared" si="9"/>
        <v>27.958500000000001</v>
      </c>
      <c r="L45" s="9">
        <f t="shared" si="8"/>
        <v>2.4015</v>
      </c>
      <c r="M45" s="9">
        <f t="shared" si="8"/>
        <v>1.3045</v>
      </c>
      <c r="N45" s="9">
        <f t="shared" si="8"/>
        <v>1.6829999999999998</v>
      </c>
      <c r="O45" s="20"/>
      <c r="P45" s="20"/>
      <c r="Q45" s="20"/>
      <c r="R45" s="20"/>
      <c r="S45" s="20"/>
      <c r="T45" s="20"/>
    </row>
    <row r="46" spans="1:22" ht="18.95" customHeight="1">
      <c r="A46" s="253"/>
      <c r="B46" s="243" t="s">
        <v>216</v>
      </c>
      <c r="C46" s="11" t="s">
        <v>217</v>
      </c>
      <c r="D46" s="12">
        <v>50</v>
      </c>
      <c r="E46" s="9">
        <v>46.5</v>
      </c>
      <c r="F46" s="9">
        <v>3.25</v>
      </c>
      <c r="G46" s="9">
        <v>3.23</v>
      </c>
      <c r="H46" s="9">
        <v>0.59</v>
      </c>
      <c r="J46" s="12">
        <v>50</v>
      </c>
      <c r="K46" s="9">
        <f t="shared" si="9"/>
        <v>46.5</v>
      </c>
      <c r="L46" s="9">
        <f t="shared" si="8"/>
        <v>3.25</v>
      </c>
      <c r="M46" s="9">
        <f t="shared" si="8"/>
        <v>3.23</v>
      </c>
      <c r="N46" s="9">
        <f t="shared" si="8"/>
        <v>0.59</v>
      </c>
      <c r="O46" s="20"/>
      <c r="P46" s="20"/>
      <c r="Q46" s="20"/>
      <c r="R46" s="20"/>
      <c r="S46" s="20"/>
      <c r="T46" s="20"/>
    </row>
    <row r="47" spans="1:22" ht="18.95" customHeight="1">
      <c r="A47" s="253"/>
      <c r="B47" s="218" t="s">
        <v>218</v>
      </c>
      <c r="C47" s="44"/>
      <c r="D47" s="12">
        <v>100</v>
      </c>
      <c r="E47" s="9">
        <v>44.4</v>
      </c>
      <c r="F47" s="9">
        <v>6.4</v>
      </c>
      <c r="G47" s="9">
        <v>0.6</v>
      </c>
      <c r="H47" s="9">
        <v>1.87</v>
      </c>
      <c r="J47" s="12">
        <v>100</v>
      </c>
      <c r="K47" s="9">
        <f t="shared" si="9"/>
        <v>44.4</v>
      </c>
      <c r="L47" s="9">
        <f t="shared" si="8"/>
        <v>6.4</v>
      </c>
      <c r="M47" s="9">
        <f t="shared" si="8"/>
        <v>0.6</v>
      </c>
      <c r="N47" s="9">
        <f t="shared" si="8"/>
        <v>1.8700000000000003</v>
      </c>
    </row>
    <row r="48" spans="1:22" ht="18.95" customHeight="1">
      <c r="A48" s="253"/>
      <c r="B48" s="208" t="s">
        <v>28</v>
      </c>
      <c r="C48" s="40" t="s">
        <v>29</v>
      </c>
      <c r="D48" s="31">
        <v>15</v>
      </c>
      <c r="E48" s="9">
        <v>91.315049999999999</v>
      </c>
      <c r="F48" s="9">
        <v>1.92</v>
      </c>
      <c r="G48" s="9">
        <v>7.7350499999999993</v>
      </c>
      <c r="H48" s="9">
        <v>4.2349499999999995</v>
      </c>
      <c r="J48" s="12">
        <v>15</v>
      </c>
      <c r="K48" s="9">
        <f t="shared" si="9"/>
        <v>91.315049999999999</v>
      </c>
      <c r="L48" s="9">
        <f t="shared" si="8"/>
        <v>1.92</v>
      </c>
      <c r="M48" s="9">
        <f t="shared" si="8"/>
        <v>7.7350499999999993</v>
      </c>
      <c r="N48" s="9">
        <f t="shared" si="8"/>
        <v>4.2349499999999995</v>
      </c>
    </row>
    <row r="49" spans="1:15" ht="18.95" customHeight="1">
      <c r="A49" s="225" t="s">
        <v>30</v>
      </c>
      <c r="B49" s="213" t="s">
        <v>31</v>
      </c>
      <c r="C49" s="44"/>
      <c r="D49" s="12">
        <v>50</v>
      </c>
      <c r="E49" s="9">
        <v>28.195</v>
      </c>
      <c r="F49" s="9">
        <v>2.4375</v>
      </c>
      <c r="G49" s="9">
        <v>1.2849999999999999</v>
      </c>
      <c r="H49" s="9">
        <v>1.72</v>
      </c>
      <c r="J49" s="12">
        <v>50</v>
      </c>
      <c r="K49" s="9">
        <f t="shared" si="9"/>
        <v>28.195</v>
      </c>
      <c r="L49" s="9">
        <f t="shared" si="8"/>
        <v>2.4375</v>
      </c>
      <c r="M49" s="9">
        <f t="shared" si="8"/>
        <v>1.2849999999999999</v>
      </c>
      <c r="N49" s="9">
        <f t="shared" si="8"/>
        <v>1.72</v>
      </c>
    </row>
    <row r="50" spans="1:15" ht="29.25" customHeight="1">
      <c r="A50" s="248"/>
      <c r="B50" s="210" t="s">
        <v>32</v>
      </c>
      <c r="C50" s="39" t="s">
        <v>33</v>
      </c>
      <c r="D50" s="12">
        <v>25</v>
      </c>
      <c r="E50" s="9">
        <v>18.686499999999999</v>
      </c>
      <c r="F50" s="9">
        <v>3.0307499999999998</v>
      </c>
      <c r="G50" s="9">
        <v>0.375</v>
      </c>
      <c r="H50" s="9">
        <v>0.8</v>
      </c>
      <c r="J50" s="12">
        <v>25</v>
      </c>
      <c r="K50" s="9">
        <f t="shared" si="9"/>
        <v>18.686499999999999</v>
      </c>
      <c r="L50" s="9">
        <f t="shared" si="8"/>
        <v>3.0307499999999998</v>
      </c>
      <c r="M50" s="9">
        <f t="shared" si="8"/>
        <v>0.375</v>
      </c>
      <c r="N50" s="9">
        <f t="shared" si="8"/>
        <v>0.80000000000000016</v>
      </c>
    </row>
    <row r="51" spans="1:15" ht="18.95" customHeight="1">
      <c r="A51" s="248"/>
      <c r="B51" s="210" t="s">
        <v>34</v>
      </c>
      <c r="C51" s="37" t="s">
        <v>35</v>
      </c>
      <c r="D51" s="12">
        <v>50</v>
      </c>
      <c r="E51" s="9">
        <v>0.2</v>
      </c>
      <c r="F51" s="9">
        <v>0</v>
      </c>
      <c r="G51" s="9">
        <v>0</v>
      </c>
      <c r="H51" s="9">
        <v>0.05</v>
      </c>
      <c r="J51" s="12">
        <v>50</v>
      </c>
      <c r="K51" s="9">
        <f t="shared" si="9"/>
        <v>0.2</v>
      </c>
      <c r="L51" s="9">
        <f t="shared" si="8"/>
        <v>0</v>
      </c>
      <c r="M51" s="9">
        <v>0</v>
      </c>
      <c r="N51" s="9">
        <v>0.05</v>
      </c>
    </row>
    <row r="52" spans="1:15" ht="18.95" customHeight="1">
      <c r="A52" s="237"/>
      <c r="B52" s="214" t="s">
        <v>36</v>
      </c>
      <c r="C52" s="37"/>
      <c r="D52" s="12">
        <v>50</v>
      </c>
      <c r="E52" s="9">
        <v>123.1</v>
      </c>
      <c r="F52" s="9">
        <v>26.15</v>
      </c>
      <c r="G52" s="9">
        <v>1</v>
      </c>
      <c r="H52" s="9">
        <v>3.5750000000000002</v>
      </c>
      <c r="J52" s="12">
        <v>30</v>
      </c>
      <c r="K52" s="9">
        <f t="shared" si="9"/>
        <v>73.86</v>
      </c>
      <c r="L52" s="9">
        <f t="shared" si="8"/>
        <v>15.69</v>
      </c>
      <c r="M52" s="9">
        <f t="shared" si="8"/>
        <v>0.6</v>
      </c>
      <c r="N52" s="9">
        <f t="shared" si="8"/>
        <v>2.145</v>
      </c>
    </row>
    <row r="53" spans="1:15" ht="18.95" customHeight="1">
      <c r="A53" s="237"/>
      <c r="B53" s="41" t="s">
        <v>37</v>
      </c>
      <c r="C53" s="52"/>
      <c r="D53" s="31">
        <v>50</v>
      </c>
      <c r="E53" s="9">
        <v>12.1</v>
      </c>
      <c r="F53" s="9">
        <v>2.1</v>
      </c>
      <c r="G53" s="9">
        <v>0.1</v>
      </c>
      <c r="H53" s="9">
        <v>0.25</v>
      </c>
      <c r="J53" s="12">
        <v>50</v>
      </c>
      <c r="K53" s="9">
        <f t="shared" si="9"/>
        <v>12.1</v>
      </c>
      <c r="L53" s="9">
        <f t="shared" si="8"/>
        <v>2.1</v>
      </c>
      <c r="M53" s="9">
        <f t="shared" si="8"/>
        <v>0.1</v>
      </c>
      <c r="N53" s="9">
        <f t="shared" si="8"/>
        <v>0.25</v>
      </c>
    </row>
    <row r="54" spans="1:15" ht="18.95" customHeight="1">
      <c r="A54" s="230"/>
      <c r="B54" s="214" t="s">
        <v>38</v>
      </c>
      <c r="C54" s="52"/>
      <c r="D54" s="12">
        <v>50</v>
      </c>
      <c r="E54" s="9">
        <v>19.988</v>
      </c>
      <c r="F54" s="9">
        <v>5.97</v>
      </c>
      <c r="G54" s="9">
        <v>0</v>
      </c>
      <c r="H54" s="9">
        <v>0.15</v>
      </c>
      <c r="J54" s="12">
        <v>50</v>
      </c>
      <c r="K54" s="9">
        <f t="shared" si="9"/>
        <v>19.988</v>
      </c>
      <c r="L54" s="9">
        <f t="shared" si="8"/>
        <v>5.97</v>
      </c>
      <c r="M54" s="9">
        <f t="shared" si="8"/>
        <v>0</v>
      </c>
      <c r="N54" s="9">
        <v>0.15</v>
      </c>
    </row>
    <row r="55" spans="1:15" s="19" customFormat="1" ht="18.95" customHeight="1">
      <c r="A55" s="184"/>
      <c r="B55" s="10"/>
      <c r="C55" s="10" t="s">
        <v>39</v>
      </c>
      <c r="D55" s="276"/>
      <c r="E55" s="34">
        <f>SUM(E39,E41:E54)</f>
        <v>787.35175000000027</v>
      </c>
      <c r="F55" s="34">
        <f t="shared" ref="F55:H55" si="10">SUM(F39,F41:F54)</f>
        <v>102.88434999999998</v>
      </c>
      <c r="G55" s="34">
        <f t="shared" si="10"/>
        <v>29.089250000000003</v>
      </c>
      <c r="H55" s="34">
        <f t="shared" si="10"/>
        <v>29.179649999999999</v>
      </c>
      <c r="J55" s="276"/>
      <c r="K55" s="34">
        <f>SUM(K39,K41:K54)</f>
        <v>882.72588333333351</v>
      </c>
      <c r="L55" s="34">
        <f t="shared" ref="L55:N55" si="11">SUM(L39,L41:L54)</f>
        <v>114.46208333333334</v>
      </c>
      <c r="M55" s="34">
        <f t="shared" si="11"/>
        <v>32.941383333333334</v>
      </c>
      <c r="N55" s="34">
        <f t="shared" si="11"/>
        <v>31.89511666666667</v>
      </c>
      <c r="O55" s="18"/>
    </row>
    <row r="56" spans="1:15" ht="50.1" customHeight="1">
      <c r="A56" s="198" t="s">
        <v>74</v>
      </c>
      <c r="B56" s="16" t="s">
        <v>6</v>
      </c>
      <c r="C56" s="16" t="s">
        <v>7</v>
      </c>
      <c r="D56" s="15" t="s">
        <v>8</v>
      </c>
      <c r="E56" s="15" t="s">
        <v>9</v>
      </c>
      <c r="F56" s="15" t="s">
        <v>10</v>
      </c>
      <c r="G56" s="15" t="s">
        <v>11</v>
      </c>
      <c r="H56" s="15" t="s">
        <v>12</v>
      </c>
      <c r="J56" s="15" t="s">
        <v>8</v>
      </c>
      <c r="K56" s="15" t="s">
        <v>9</v>
      </c>
      <c r="L56" s="15" t="s">
        <v>10</v>
      </c>
      <c r="M56" s="15" t="s">
        <v>11</v>
      </c>
      <c r="N56" s="15" t="s">
        <v>12</v>
      </c>
    </row>
    <row r="57" spans="1:15" ht="30.75">
      <c r="A57" s="245"/>
      <c r="B57" s="241" t="s">
        <v>219</v>
      </c>
      <c r="C57" s="207" t="s">
        <v>220</v>
      </c>
      <c r="D57" s="9">
        <v>200</v>
      </c>
      <c r="E57" s="9">
        <v>147</v>
      </c>
      <c r="F57" s="9">
        <v>8.83</v>
      </c>
      <c r="G57" s="9">
        <v>7.71</v>
      </c>
      <c r="H57" s="9">
        <v>9.93</v>
      </c>
      <c r="J57" s="9">
        <v>300</v>
      </c>
      <c r="K57" s="9">
        <f>J57*E57/D57</f>
        <v>220.5</v>
      </c>
      <c r="L57" s="9">
        <f t="shared" ref="L57:N67" si="12">K57*F57/E57</f>
        <v>13.245000000000001</v>
      </c>
      <c r="M57" s="9">
        <f t="shared" si="12"/>
        <v>11.565000000000001</v>
      </c>
      <c r="N57" s="9">
        <f t="shared" si="12"/>
        <v>14.895000000000001</v>
      </c>
    </row>
    <row r="58" spans="1:15" ht="18">
      <c r="A58" s="225" t="s">
        <v>15</v>
      </c>
      <c r="B58" s="215" t="s">
        <v>221</v>
      </c>
      <c r="C58" s="11" t="s">
        <v>222</v>
      </c>
      <c r="D58" s="14">
        <v>200</v>
      </c>
      <c r="E58" s="9">
        <v>138</v>
      </c>
      <c r="F58" s="9">
        <v>15.2</v>
      </c>
      <c r="G58" s="9">
        <v>6.44</v>
      </c>
      <c r="H58" s="9">
        <v>2.71</v>
      </c>
      <c r="J58" s="14">
        <v>300</v>
      </c>
      <c r="K58" s="9">
        <f t="shared" ref="K58:K67" si="13">J58*E58/D58</f>
        <v>207</v>
      </c>
      <c r="L58" s="9">
        <f t="shared" si="12"/>
        <v>22.799999999999997</v>
      </c>
      <c r="M58" s="9">
        <f t="shared" si="12"/>
        <v>9.66</v>
      </c>
      <c r="N58" s="9">
        <f t="shared" si="12"/>
        <v>4.0649999999999995</v>
      </c>
    </row>
    <row r="59" spans="1:15" ht="18">
      <c r="A59" s="246"/>
      <c r="B59" s="209" t="s">
        <v>223</v>
      </c>
      <c r="C59" s="39" t="s">
        <v>224</v>
      </c>
      <c r="D59" s="12">
        <v>100</v>
      </c>
      <c r="E59" s="9">
        <v>152</v>
      </c>
      <c r="F59" s="9">
        <v>24.16</v>
      </c>
      <c r="G59" s="9">
        <v>3.968</v>
      </c>
      <c r="H59" s="9">
        <v>5.008</v>
      </c>
      <c r="J59" s="12">
        <v>100</v>
      </c>
      <c r="K59" s="9">
        <f t="shared" si="13"/>
        <v>152</v>
      </c>
      <c r="L59" s="9">
        <f t="shared" si="12"/>
        <v>24.16</v>
      </c>
      <c r="M59" s="9">
        <f t="shared" si="12"/>
        <v>3.968</v>
      </c>
      <c r="N59" s="9">
        <f t="shared" si="12"/>
        <v>5.008</v>
      </c>
    </row>
    <row r="60" spans="1:15" ht="18">
      <c r="A60" s="246"/>
      <c r="B60" s="209" t="s">
        <v>225</v>
      </c>
      <c r="C60" s="50" t="s">
        <v>226</v>
      </c>
      <c r="D60" s="12">
        <v>100</v>
      </c>
      <c r="E60" s="9">
        <v>55.6</v>
      </c>
      <c r="F60" s="9">
        <v>8.26</v>
      </c>
      <c r="G60" s="9">
        <v>1.8</v>
      </c>
      <c r="H60" s="9">
        <v>1.62</v>
      </c>
      <c r="J60" s="12">
        <v>100</v>
      </c>
      <c r="K60" s="9">
        <f t="shared" si="13"/>
        <v>55.6</v>
      </c>
      <c r="L60" s="9">
        <f t="shared" si="12"/>
        <v>8.26</v>
      </c>
      <c r="M60" s="9">
        <f t="shared" si="12"/>
        <v>1.8</v>
      </c>
      <c r="N60" s="9">
        <f t="shared" si="12"/>
        <v>1.62</v>
      </c>
    </row>
    <row r="61" spans="1:15" ht="18">
      <c r="A61" s="247" t="s">
        <v>30</v>
      </c>
      <c r="B61" s="212" t="s">
        <v>31</v>
      </c>
      <c r="C61" s="11"/>
      <c r="D61" s="12">
        <v>50</v>
      </c>
      <c r="E61" s="9">
        <v>28.195</v>
      </c>
      <c r="F61" s="9">
        <v>2.4375</v>
      </c>
      <c r="G61" s="9">
        <v>1.2849999999999999</v>
      </c>
      <c r="H61" s="9">
        <v>1.72</v>
      </c>
      <c r="J61" s="12">
        <v>50</v>
      </c>
      <c r="K61" s="9">
        <f t="shared" si="13"/>
        <v>28.195</v>
      </c>
      <c r="L61" s="9">
        <f t="shared" si="12"/>
        <v>2.4375</v>
      </c>
      <c r="M61" s="9">
        <f t="shared" si="12"/>
        <v>1.2849999999999999</v>
      </c>
      <c r="N61" s="9">
        <f t="shared" si="12"/>
        <v>1.72</v>
      </c>
      <c r="O61" s="18"/>
    </row>
    <row r="62" spans="1:15" ht="18.95" customHeight="1">
      <c r="A62" s="246"/>
      <c r="B62" s="212" t="s">
        <v>50</v>
      </c>
      <c r="C62" s="37" t="s">
        <v>51</v>
      </c>
      <c r="D62" s="12">
        <v>50</v>
      </c>
      <c r="E62" s="9">
        <v>24.264399999999998</v>
      </c>
      <c r="F62" s="9">
        <v>5.891</v>
      </c>
      <c r="G62" s="9">
        <v>2.5000000000000001E-2</v>
      </c>
      <c r="H62" s="9">
        <v>0.18149999999999999</v>
      </c>
      <c r="J62" s="12">
        <v>50</v>
      </c>
      <c r="K62" s="9">
        <f t="shared" si="13"/>
        <v>24.264400000000002</v>
      </c>
      <c r="L62" s="9">
        <f t="shared" si="12"/>
        <v>5.8910000000000009</v>
      </c>
      <c r="M62" s="9">
        <f t="shared" si="12"/>
        <v>2.5000000000000001E-2</v>
      </c>
      <c r="N62" s="9">
        <f t="shared" si="12"/>
        <v>0.18149999999999999</v>
      </c>
      <c r="O62" s="18"/>
    </row>
    <row r="63" spans="1:15" ht="29.25" customHeight="1">
      <c r="A63" s="248"/>
      <c r="B63" s="212" t="s">
        <v>32</v>
      </c>
      <c r="C63" s="39" t="s">
        <v>33</v>
      </c>
      <c r="D63" s="12">
        <v>25</v>
      </c>
      <c r="E63" s="9">
        <v>18.686499999999999</v>
      </c>
      <c r="F63" s="9">
        <v>3.0307499999999998</v>
      </c>
      <c r="G63" s="9">
        <v>0.375</v>
      </c>
      <c r="H63" s="9">
        <v>0.8</v>
      </c>
      <c r="J63" s="12">
        <v>25</v>
      </c>
      <c r="K63" s="9">
        <f t="shared" si="13"/>
        <v>18.686499999999999</v>
      </c>
      <c r="L63" s="9">
        <f t="shared" si="12"/>
        <v>3.0307499999999998</v>
      </c>
      <c r="M63" s="9">
        <f t="shared" si="12"/>
        <v>0.375</v>
      </c>
      <c r="N63" s="9">
        <f t="shared" si="12"/>
        <v>0.80000000000000016</v>
      </c>
    </row>
    <row r="64" spans="1:15" ht="18.95" customHeight="1">
      <c r="A64" s="248"/>
      <c r="B64" s="212" t="s">
        <v>34</v>
      </c>
      <c r="C64" s="37" t="s">
        <v>35</v>
      </c>
      <c r="D64" s="12">
        <v>50</v>
      </c>
      <c r="E64" s="9">
        <v>0.2</v>
      </c>
      <c r="F64" s="9">
        <v>0</v>
      </c>
      <c r="G64" s="9">
        <v>0</v>
      </c>
      <c r="H64" s="9">
        <v>0.05</v>
      </c>
      <c r="J64" s="12">
        <v>50</v>
      </c>
      <c r="K64" s="9">
        <f t="shared" si="13"/>
        <v>0.2</v>
      </c>
      <c r="L64" s="9">
        <f t="shared" si="12"/>
        <v>0</v>
      </c>
      <c r="M64" s="9">
        <v>0</v>
      </c>
      <c r="N64" s="9">
        <v>0.05</v>
      </c>
    </row>
    <row r="65" spans="1:14" ht="18.95" customHeight="1">
      <c r="A65" s="248"/>
      <c r="B65" s="212" t="s">
        <v>36</v>
      </c>
      <c r="C65" s="11"/>
      <c r="D65" s="12">
        <v>50</v>
      </c>
      <c r="E65" s="9">
        <v>123.1</v>
      </c>
      <c r="F65" s="9">
        <v>26.15</v>
      </c>
      <c r="G65" s="9">
        <v>1</v>
      </c>
      <c r="H65" s="9">
        <v>3.5750000000000002</v>
      </c>
      <c r="J65" s="12">
        <v>50</v>
      </c>
      <c r="K65" s="9">
        <f t="shared" si="13"/>
        <v>123.1</v>
      </c>
      <c r="L65" s="9">
        <f t="shared" si="12"/>
        <v>26.15</v>
      </c>
      <c r="M65" s="9">
        <f t="shared" si="12"/>
        <v>1</v>
      </c>
      <c r="N65" s="9">
        <f t="shared" si="12"/>
        <v>3.5750000000000002</v>
      </c>
    </row>
    <row r="66" spans="1:14" ht="18.95" customHeight="1">
      <c r="A66" s="248"/>
      <c r="B66" s="38" t="s">
        <v>52</v>
      </c>
      <c r="C66" s="44"/>
      <c r="D66" s="12">
        <v>50</v>
      </c>
      <c r="E66" s="9">
        <v>16.2</v>
      </c>
      <c r="F66" s="9">
        <v>2.8</v>
      </c>
      <c r="G66" s="9">
        <v>0.1</v>
      </c>
      <c r="H66" s="9">
        <v>0.3</v>
      </c>
      <c r="J66" s="12">
        <v>50</v>
      </c>
      <c r="K66" s="9">
        <f t="shared" si="13"/>
        <v>16.2</v>
      </c>
      <c r="L66" s="9">
        <f t="shared" si="12"/>
        <v>2.8</v>
      </c>
      <c r="M66" s="9">
        <f t="shared" si="12"/>
        <v>9.9999999999999992E-2</v>
      </c>
      <c r="N66" s="9">
        <f t="shared" si="12"/>
        <v>0.29999999999999993</v>
      </c>
    </row>
    <row r="67" spans="1:14" ht="18.95" customHeight="1">
      <c r="A67" s="249"/>
      <c r="B67" s="213" t="s">
        <v>204</v>
      </c>
      <c r="C67" s="44"/>
      <c r="D67" s="12">
        <v>50</v>
      </c>
      <c r="E67" s="9">
        <v>24.038</v>
      </c>
      <c r="F67" s="9">
        <v>6.74</v>
      </c>
      <c r="G67" s="9">
        <v>0</v>
      </c>
      <c r="H67" s="9">
        <v>0</v>
      </c>
      <c r="J67" s="12">
        <v>50</v>
      </c>
      <c r="K67" s="9">
        <f t="shared" si="13"/>
        <v>24.038</v>
      </c>
      <c r="L67" s="9">
        <f t="shared" si="12"/>
        <v>6.74</v>
      </c>
      <c r="M67" s="9">
        <f t="shared" si="12"/>
        <v>0</v>
      </c>
      <c r="N67" s="9">
        <v>0</v>
      </c>
    </row>
    <row r="68" spans="1:14" ht="18.95" customHeight="1">
      <c r="A68" s="184"/>
      <c r="B68" s="10"/>
      <c r="C68" s="10" t="s">
        <v>39</v>
      </c>
      <c r="D68" s="31"/>
      <c r="E68" s="60">
        <f>SUM(E57,E59:E67)</f>
        <v>589.28390000000013</v>
      </c>
      <c r="F68" s="60">
        <f t="shared" ref="F68:H68" si="14">SUM(F57,F59:F67)</f>
        <v>88.299249999999986</v>
      </c>
      <c r="G68" s="60">
        <f t="shared" si="14"/>
        <v>16.263000000000005</v>
      </c>
      <c r="H68" s="60">
        <f t="shared" si="14"/>
        <v>23.1845</v>
      </c>
      <c r="J68" s="31"/>
      <c r="K68" s="30">
        <f>SUM(K57,K59:K67)</f>
        <v>662.78390000000013</v>
      </c>
      <c r="L68" s="30">
        <f t="shared" ref="L68:N68" si="15">SUM(L57,L59:L67)</f>
        <v>92.714249999999993</v>
      </c>
      <c r="M68" s="30">
        <f t="shared" si="15"/>
        <v>20.118000000000002</v>
      </c>
      <c r="N68" s="30">
        <f t="shared" si="15"/>
        <v>28.149500000000003</v>
      </c>
    </row>
    <row r="69" spans="1:14" ht="50.1" customHeight="1">
      <c r="A69" s="198" t="s">
        <v>83</v>
      </c>
      <c r="B69" s="16" t="s">
        <v>6</v>
      </c>
      <c r="C69" s="16" t="s">
        <v>7</v>
      </c>
      <c r="D69" s="15" t="s">
        <v>8</v>
      </c>
      <c r="E69" s="15" t="s">
        <v>9</v>
      </c>
      <c r="F69" s="15" t="s">
        <v>10</v>
      </c>
      <c r="G69" s="15" t="s">
        <v>11</v>
      </c>
      <c r="H69" s="15" t="s">
        <v>12</v>
      </c>
      <c r="J69" s="15" t="s">
        <v>8</v>
      </c>
      <c r="K69" s="15" t="s">
        <v>9</v>
      </c>
      <c r="L69" s="15" t="s">
        <v>10</v>
      </c>
      <c r="M69" s="15" t="s">
        <v>11</v>
      </c>
      <c r="N69" s="15" t="s">
        <v>12</v>
      </c>
    </row>
    <row r="70" spans="1:14" ht="18">
      <c r="A70" s="199"/>
      <c r="B70" s="190" t="s">
        <v>227</v>
      </c>
      <c r="C70" s="39" t="s">
        <v>228</v>
      </c>
      <c r="D70" s="9">
        <v>150</v>
      </c>
      <c r="E70" s="9">
        <v>196.5</v>
      </c>
      <c r="F70" s="9">
        <v>6.74</v>
      </c>
      <c r="G70" s="62">
        <v>12.57</v>
      </c>
      <c r="H70" s="9">
        <v>13.05</v>
      </c>
      <c r="J70" s="9">
        <v>170</v>
      </c>
      <c r="K70" s="9">
        <f>J70*E70/D70</f>
        <v>222.7</v>
      </c>
      <c r="L70" s="9">
        <f t="shared" ref="L70:N85" si="16">K70*F70/E70</f>
        <v>7.6386666666666665</v>
      </c>
      <c r="M70" s="9">
        <f t="shared" si="16"/>
        <v>14.245999999999999</v>
      </c>
      <c r="N70" s="9">
        <f t="shared" si="16"/>
        <v>14.790000000000001</v>
      </c>
    </row>
    <row r="71" spans="1:14" ht="18">
      <c r="A71" s="185" t="s">
        <v>15</v>
      </c>
      <c r="B71" s="191" t="s">
        <v>229</v>
      </c>
      <c r="C71" s="39" t="s">
        <v>230</v>
      </c>
      <c r="D71" s="9">
        <v>150</v>
      </c>
      <c r="E71" s="9">
        <v>152.85</v>
      </c>
      <c r="F71" s="9">
        <v>17.549999999999997</v>
      </c>
      <c r="G71" s="9">
        <v>5.0399999999999991</v>
      </c>
      <c r="H71" s="9">
        <v>6.93</v>
      </c>
      <c r="J71" s="14">
        <v>170</v>
      </c>
      <c r="K71" s="9">
        <f t="shared" ref="K71:K85" si="17">J71*E71/D71</f>
        <v>173.23</v>
      </c>
      <c r="L71" s="9">
        <f t="shared" si="16"/>
        <v>19.889999999999997</v>
      </c>
      <c r="M71" s="9">
        <f t="shared" si="16"/>
        <v>5.7119999999999989</v>
      </c>
      <c r="N71" s="9">
        <f t="shared" si="16"/>
        <v>7.8539999999999992</v>
      </c>
    </row>
    <row r="72" spans="1:14" ht="18">
      <c r="A72" s="385"/>
      <c r="B72" s="192" t="s">
        <v>140</v>
      </c>
      <c r="C72" s="46"/>
      <c r="D72" s="12">
        <v>60</v>
      </c>
      <c r="E72" s="9">
        <v>43.5</v>
      </c>
      <c r="F72" s="9">
        <v>9.3000000000000007</v>
      </c>
      <c r="G72" s="9">
        <v>0</v>
      </c>
      <c r="H72" s="9">
        <v>1.1399999999999999</v>
      </c>
      <c r="J72" s="12">
        <v>100</v>
      </c>
      <c r="K72" s="9">
        <f t="shared" si="17"/>
        <v>72.5</v>
      </c>
      <c r="L72" s="9">
        <f t="shared" si="16"/>
        <v>15.5</v>
      </c>
      <c r="M72" s="9">
        <f t="shared" si="16"/>
        <v>0</v>
      </c>
      <c r="N72" s="9">
        <f>J72*H72/D72</f>
        <v>1.8999999999999997</v>
      </c>
    </row>
    <row r="73" spans="1:14" ht="18.95" customHeight="1">
      <c r="A73" s="385"/>
      <c r="B73" s="193" t="s">
        <v>231</v>
      </c>
      <c r="C73" s="46" t="s">
        <v>232</v>
      </c>
      <c r="D73" s="12">
        <v>60</v>
      </c>
      <c r="E73" s="9">
        <v>92.52</v>
      </c>
      <c r="F73" s="9">
        <v>16.2</v>
      </c>
      <c r="G73" s="9">
        <v>1.5</v>
      </c>
      <c r="H73" s="9">
        <v>2.9</v>
      </c>
      <c r="J73" s="12">
        <v>100</v>
      </c>
      <c r="K73" s="9">
        <f t="shared" si="17"/>
        <v>154.19999999999999</v>
      </c>
      <c r="L73" s="9">
        <f t="shared" si="16"/>
        <v>26.999999999999996</v>
      </c>
      <c r="M73" s="9">
        <f t="shared" si="16"/>
        <v>2.4999999999999996</v>
      </c>
      <c r="N73" s="9">
        <f t="shared" si="16"/>
        <v>4.8333333333333321</v>
      </c>
    </row>
    <row r="74" spans="1:14" ht="18.95" customHeight="1">
      <c r="A74" s="385"/>
      <c r="B74" s="194" t="s">
        <v>233</v>
      </c>
      <c r="C74" s="39"/>
      <c r="D74" s="12">
        <v>100</v>
      </c>
      <c r="E74" s="9">
        <v>41.1</v>
      </c>
      <c r="F74" s="9">
        <v>5.59</v>
      </c>
      <c r="G74" s="9">
        <v>0.33</v>
      </c>
      <c r="H74" s="9">
        <v>2.2000000000000002</v>
      </c>
      <c r="I74" s="13"/>
      <c r="J74" s="12">
        <v>100</v>
      </c>
      <c r="K74" s="9">
        <f t="shared" si="17"/>
        <v>41.1</v>
      </c>
      <c r="L74" s="9">
        <f t="shared" si="16"/>
        <v>5.59</v>
      </c>
      <c r="M74" s="9">
        <f t="shared" si="16"/>
        <v>0.33</v>
      </c>
      <c r="N74" s="9">
        <f t="shared" si="16"/>
        <v>2.2000000000000002</v>
      </c>
    </row>
    <row r="75" spans="1:14" ht="18">
      <c r="A75" s="385"/>
      <c r="B75" s="195" t="s">
        <v>234</v>
      </c>
      <c r="C75" s="39" t="s">
        <v>235</v>
      </c>
      <c r="D75" s="12">
        <v>50</v>
      </c>
      <c r="E75" s="9">
        <v>17.55</v>
      </c>
      <c r="F75" s="9">
        <v>3.28</v>
      </c>
      <c r="G75" s="9">
        <v>0.55000000000000004</v>
      </c>
      <c r="H75" s="9">
        <v>0.39</v>
      </c>
      <c r="I75" s="13"/>
      <c r="J75" s="12">
        <v>50</v>
      </c>
      <c r="K75" s="9">
        <f t="shared" si="17"/>
        <v>17.55</v>
      </c>
      <c r="L75" s="9">
        <f t="shared" si="16"/>
        <v>3.28</v>
      </c>
      <c r="M75" s="9">
        <f t="shared" si="16"/>
        <v>0.55000000000000004</v>
      </c>
      <c r="N75" s="9">
        <f t="shared" si="16"/>
        <v>0.39</v>
      </c>
    </row>
    <row r="76" spans="1:14" ht="18">
      <c r="A76" s="385"/>
      <c r="B76" s="195" t="s">
        <v>66</v>
      </c>
      <c r="C76" s="37" t="s">
        <v>67</v>
      </c>
      <c r="D76" s="12">
        <v>5</v>
      </c>
      <c r="E76" s="9">
        <v>32.189399999999999</v>
      </c>
      <c r="F76" s="9">
        <v>9.7050000000000011E-2</v>
      </c>
      <c r="G76" s="9">
        <v>3.5305500000000003</v>
      </c>
      <c r="H76" s="9">
        <v>1.3550000000000001E-2</v>
      </c>
      <c r="I76" s="13"/>
      <c r="J76" s="12">
        <v>5</v>
      </c>
      <c r="K76" s="9">
        <f t="shared" si="17"/>
        <v>32.189399999999999</v>
      </c>
      <c r="L76" s="9">
        <f t="shared" si="16"/>
        <v>9.7050000000000011E-2</v>
      </c>
      <c r="M76" s="9">
        <f t="shared" si="16"/>
        <v>3.5305500000000003</v>
      </c>
      <c r="N76" s="9">
        <f t="shared" si="16"/>
        <v>1.3550000000000001E-2</v>
      </c>
    </row>
    <row r="77" spans="1:14" ht="18.95" customHeight="1">
      <c r="A77" s="385"/>
      <c r="B77" s="196" t="s">
        <v>236</v>
      </c>
      <c r="C77" s="11" t="s">
        <v>237</v>
      </c>
      <c r="D77" s="12">
        <v>100</v>
      </c>
      <c r="E77" s="9">
        <v>52.4</v>
      </c>
      <c r="F77" s="9">
        <v>9.89</v>
      </c>
      <c r="G77" s="9">
        <v>0.24</v>
      </c>
      <c r="H77" s="9">
        <v>1.44</v>
      </c>
      <c r="J77" s="12">
        <v>100</v>
      </c>
      <c r="K77" s="9">
        <f t="shared" si="17"/>
        <v>52.4</v>
      </c>
      <c r="L77" s="9">
        <f t="shared" si="16"/>
        <v>9.89</v>
      </c>
      <c r="M77" s="9">
        <f t="shared" si="16"/>
        <v>0.24</v>
      </c>
      <c r="N77" s="9">
        <f t="shared" si="16"/>
        <v>1.44</v>
      </c>
    </row>
    <row r="78" spans="1:14" ht="18.95" customHeight="1">
      <c r="A78" s="385"/>
      <c r="B78" s="193" t="s">
        <v>238</v>
      </c>
      <c r="C78" s="37"/>
      <c r="D78" s="12">
        <v>100</v>
      </c>
      <c r="E78" s="9">
        <v>50</v>
      </c>
      <c r="F78" s="9">
        <v>10.6</v>
      </c>
      <c r="G78" s="9">
        <v>0.17</v>
      </c>
      <c r="H78" s="9">
        <v>0.63</v>
      </c>
      <c r="J78" s="12">
        <v>100</v>
      </c>
      <c r="K78" s="9">
        <f t="shared" si="17"/>
        <v>50</v>
      </c>
      <c r="L78" s="9">
        <f t="shared" si="16"/>
        <v>10.6</v>
      </c>
      <c r="M78" s="9">
        <f t="shared" si="16"/>
        <v>0.17</v>
      </c>
      <c r="N78" s="9">
        <f t="shared" si="16"/>
        <v>0.63</v>
      </c>
    </row>
    <row r="79" spans="1:14" ht="18.95" customHeight="1">
      <c r="A79" s="385"/>
      <c r="B79" s="190" t="s">
        <v>28</v>
      </c>
      <c r="C79" s="84" t="s">
        <v>29</v>
      </c>
      <c r="D79" s="31">
        <v>15</v>
      </c>
      <c r="E79" s="9">
        <v>91.315049999999999</v>
      </c>
      <c r="F79" s="9">
        <v>1.92</v>
      </c>
      <c r="G79" s="9">
        <v>7.7350499999999993</v>
      </c>
      <c r="H79" s="9">
        <v>4.2349499999999995</v>
      </c>
      <c r="J79" s="12">
        <v>15</v>
      </c>
      <c r="K79" s="9">
        <f t="shared" si="17"/>
        <v>91.315049999999999</v>
      </c>
      <c r="L79" s="9">
        <f t="shared" si="16"/>
        <v>1.92</v>
      </c>
      <c r="M79" s="9">
        <f t="shared" si="16"/>
        <v>7.7350499999999993</v>
      </c>
      <c r="N79" s="9">
        <f t="shared" si="16"/>
        <v>4.2349499999999995</v>
      </c>
    </row>
    <row r="80" spans="1:14" ht="18.95" customHeight="1">
      <c r="A80" s="185" t="s">
        <v>30</v>
      </c>
      <c r="B80" s="193" t="s">
        <v>31</v>
      </c>
      <c r="C80" s="37"/>
      <c r="D80" s="12">
        <v>50</v>
      </c>
      <c r="E80" s="9">
        <v>28.195</v>
      </c>
      <c r="F80" s="9">
        <v>2.4375</v>
      </c>
      <c r="G80" s="9">
        <v>1.2849999999999999</v>
      </c>
      <c r="H80" s="9">
        <v>1.72</v>
      </c>
      <c r="J80" s="12">
        <v>50</v>
      </c>
      <c r="K80" s="9">
        <f t="shared" si="17"/>
        <v>28.195</v>
      </c>
      <c r="L80" s="9">
        <f t="shared" si="16"/>
        <v>2.4375</v>
      </c>
      <c r="M80" s="9">
        <f t="shared" si="16"/>
        <v>1.2849999999999999</v>
      </c>
      <c r="N80" s="9">
        <f t="shared" si="16"/>
        <v>1.72</v>
      </c>
    </row>
    <row r="81" spans="1:14" ht="30" customHeight="1">
      <c r="A81" s="200"/>
      <c r="B81" s="193" t="s">
        <v>32</v>
      </c>
      <c r="C81" s="39" t="s">
        <v>33</v>
      </c>
      <c r="D81" s="12">
        <v>25</v>
      </c>
      <c r="E81" s="9">
        <v>18.686499999999999</v>
      </c>
      <c r="F81" s="9">
        <v>3.0307499999999998</v>
      </c>
      <c r="G81" s="9">
        <v>0.375</v>
      </c>
      <c r="H81" s="9">
        <v>0.8</v>
      </c>
      <c r="J81" s="12">
        <v>50</v>
      </c>
      <c r="K81" s="9">
        <f t="shared" si="17"/>
        <v>37.372999999999998</v>
      </c>
      <c r="L81" s="9">
        <f t="shared" si="16"/>
        <v>6.0614999999999997</v>
      </c>
      <c r="M81" s="9">
        <f t="shared" si="16"/>
        <v>0.75</v>
      </c>
      <c r="N81" s="9">
        <f t="shared" si="16"/>
        <v>1.6000000000000003</v>
      </c>
    </row>
    <row r="82" spans="1:14" ht="18.95" customHeight="1">
      <c r="A82" s="200"/>
      <c r="B82" s="193" t="s">
        <v>34</v>
      </c>
      <c r="C82" s="37" t="s">
        <v>35</v>
      </c>
      <c r="D82" s="12">
        <v>50</v>
      </c>
      <c r="E82" s="9">
        <v>0.2</v>
      </c>
      <c r="F82" s="9">
        <v>0</v>
      </c>
      <c r="G82" s="9">
        <v>0</v>
      </c>
      <c r="H82" s="9">
        <v>0.05</v>
      </c>
      <c r="J82" s="12">
        <v>50</v>
      </c>
      <c r="K82" s="9">
        <f t="shared" si="17"/>
        <v>0.2</v>
      </c>
      <c r="L82" s="9">
        <f t="shared" si="16"/>
        <v>0</v>
      </c>
      <c r="M82" s="9">
        <v>0</v>
      </c>
      <c r="N82" s="9">
        <v>0.05</v>
      </c>
    </row>
    <row r="83" spans="1:14" ht="18.95" customHeight="1">
      <c r="A83" s="201"/>
      <c r="B83" s="197" t="s">
        <v>36</v>
      </c>
      <c r="C83" s="37"/>
      <c r="D83" s="12">
        <v>50</v>
      </c>
      <c r="E83" s="9">
        <v>123.1</v>
      </c>
      <c r="F83" s="9">
        <v>26.15</v>
      </c>
      <c r="G83" s="9">
        <v>1</v>
      </c>
      <c r="H83" s="9">
        <v>3.5750000000000002</v>
      </c>
      <c r="J83" s="12">
        <v>30</v>
      </c>
      <c r="K83" s="9">
        <f t="shared" si="17"/>
        <v>73.86</v>
      </c>
      <c r="L83" s="9">
        <f t="shared" si="16"/>
        <v>15.69</v>
      </c>
      <c r="M83" s="9">
        <f t="shared" si="16"/>
        <v>0.6</v>
      </c>
      <c r="N83" s="9">
        <f t="shared" si="16"/>
        <v>2.145</v>
      </c>
    </row>
    <row r="84" spans="1:14" ht="18.95" customHeight="1">
      <c r="A84" s="201"/>
      <c r="B84" s="36" t="s">
        <v>73</v>
      </c>
      <c r="C84" s="35"/>
      <c r="D84" s="12">
        <v>50</v>
      </c>
      <c r="E84" s="9">
        <v>9.4499999999999993</v>
      </c>
      <c r="F84" s="9">
        <v>1.45</v>
      </c>
      <c r="G84" s="9">
        <v>0.05</v>
      </c>
      <c r="H84" s="9">
        <v>0.4</v>
      </c>
      <c r="J84" s="12">
        <v>50</v>
      </c>
      <c r="K84" s="9">
        <f t="shared" si="17"/>
        <v>9.4499999999999993</v>
      </c>
      <c r="L84" s="9">
        <f t="shared" si="16"/>
        <v>1.45</v>
      </c>
      <c r="M84" s="9">
        <f t="shared" si="16"/>
        <v>4.9999999999999996E-2</v>
      </c>
      <c r="N84" s="9">
        <f t="shared" si="16"/>
        <v>0.39999999999999997</v>
      </c>
    </row>
    <row r="85" spans="1:14" ht="18.95" customHeight="1">
      <c r="A85" s="202"/>
      <c r="B85" s="214" t="s">
        <v>38</v>
      </c>
      <c r="C85" s="37"/>
      <c r="D85" s="12">
        <v>50</v>
      </c>
      <c r="E85" s="9">
        <v>19.988</v>
      </c>
      <c r="F85" s="9">
        <v>5.97</v>
      </c>
      <c r="G85" s="9">
        <v>0</v>
      </c>
      <c r="H85" s="9">
        <v>0.15</v>
      </c>
      <c r="J85" s="12">
        <v>50</v>
      </c>
      <c r="K85" s="9">
        <f t="shared" si="17"/>
        <v>19.988</v>
      </c>
      <c r="L85" s="9">
        <f t="shared" si="16"/>
        <v>5.97</v>
      </c>
      <c r="M85" s="9">
        <f t="shared" si="16"/>
        <v>0</v>
      </c>
      <c r="N85" s="9">
        <v>0.15</v>
      </c>
    </row>
    <row r="86" spans="1:14" ht="18.95" customHeight="1">
      <c r="A86" s="184"/>
      <c r="B86" s="10"/>
      <c r="C86" s="10" t="s">
        <v>39</v>
      </c>
      <c r="D86" s="32"/>
      <c r="E86" s="34">
        <f>SUM(E70,E72:E85)</f>
        <v>816.69395000000009</v>
      </c>
      <c r="F86" s="34">
        <f t="shared" ref="F86:H86" si="18">SUM(F70,F72:F85)</f>
        <v>102.6553</v>
      </c>
      <c r="G86" s="34">
        <f t="shared" si="18"/>
        <v>29.335599999999999</v>
      </c>
      <c r="H86" s="34">
        <f t="shared" si="18"/>
        <v>32.6935</v>
      </c>
      <c r="J86" s="32"/>
      <c r="K86" s="30">
        <f>SUM(K70,K72:K85)</f>
        <v>903.02045000000021</v>
      </c>
      <c r="L86" s="30">
        <f t="shared" ref="L86:N86" si="19">SUM(L70,L72:L85)</f>
        <v>113.12471666666667</v>
      </c>
      <c r="M86" s="30">
        <f t="shared" si="19"/>
        <v>31.986600000000003</v>
      </c>
      <c r="N86" s="30">
        <f t="shared" si="19"/>
        <v>36.496833333333328</v>
      </c>
    </row>
    <row r="87" spans="1:14" ht="18.95" customHeight="1">
      <c r="A87" s="359" t="s">
        <v>99</v>
      </c>
      <c r="B87" s="360"/>
      <c r="C87" s="360"/>
      <c r="D87" s="361"/>
      <c r="E87" s="8">
        <f>AVERAGE(E24,E37,E86,E68,E55)</f>
        <v>697.91303000000016</v>
      </c>
      <c r="F87" s="8">
        <f t="shared" ref="F87:H87" si="20">AVERAGE(F24,F37,F86,F68,F55)</f>
        <v>94.781959999999998</v>
      </c>
      <c r="G87" s="8">
        <f t="shared" si="20"/>
        <v>23.210130000000003</v>
      </c>
      <c r="H87" s="8">
        <f t="shared" si="20"/>
        <v>26.639969999999998</v>
      </c>
      <c r="J87" s="334"/>
      <c r="K87" s="8">
        <f>AVERAGE(K24,K37,K86,K68,K55)</f>
        <v>966.20974000000024</v>
      </c>
      <c r="L87" s="8">
        <f t="shared" ref="L87:N87" si="21">AVERAGE(L24,L37,L86,L68,L55)</f>
        <v>111.61947000000001</v>
      </c>
      <c r="M87" s="8">
        <f t="shared" si="21"/>
        <v>40.406939999999999</v>
      </c>
      <c r="N87" s="8">
        <f t="shared" si="21"/>
        <v>38.631666666666668</v>
      </c>
    </row>
    <row r="88" spans="1:14" ht="18.95" customHeight="1">
      <c r="A88" s="6"/>
      <c r="B88" s="5"/>
      <c r="C88" s="362" t="s">
        <v>239</v>
      </c>
      <c r="D88" s="363"/>
      <c r="E88" s="277"/>
      <c r="F88" s="4">
        <f>(F87*4)/E87*100</f>
        <v>54.32307804885086</v>
      </c>
      <c r="G88" s="4">
        <f>(G87*9)/E87*100</f>
        <v>29.930831066443904</v>
      </c>
      <c r="H88" s="4">
        <f>(H87*4)/E87*100</f>
        <v>15.26836087298728</v>
      </c>
      <c r="J88" s="335"/>
      <c r="K88" s="277"/>
      <c r="L88" s="4">
        <f>(L87*4)/K87*100</f>
        <v>46.209209193026759</v>
      </c>
      <c r="M88" s="4">
        <f>(M87*9)/K87*100</f>
        <v>37.638045337858003</v>
      </c>
      <c r="N88" s="4">
        <f>(N87*4)/K87*100</f>
        <v>15.993076893083963</v>
      </c>
    </row>
    <row r="89" spans="1:14" ht="18.95" customHeight="1">
      <c r="A89" s="6"/>
      <c r="B89" s="5"/>
      <c r="C89" s="362" t="s">
        <v>101</v>
      </c>
      <c r="D89" s="363"/>
      <c r="E89" s="336" t="s">
        <v>102</v>
      </c>
      <c r="F89" s="337" t="s">
        <v>103</v>
      </c>
      <c r="G89" s="337" t="s">
        <v>104</v>
      </c>
      <c r="H89" s="337" t="s">
        <v>105</v>
      </c>
      <c r="J89" s="335"/>
      <c r="K89" s="336" t="s">
        <v>106</v>
      </c>
      <c r="L89" s="337" t="s">
        <v>103</v>
      </c>
      <c r="M89" s="337" t="s">
        <v>104</v>
      </c>
      <c r="N89" s="337" t="s">
        <v>105</v>
      </c>
    </row>
    <row r="90" spans="1:14" ht="18.95" customHeight="1">
      <c r="A90" s="370" t="s">
        <v>107</v>
      </c>
      <c r="B90" s="371"/>
      <c r="C90" s="371"/>
      <c r="D90" s="371"/>
      <c r="E90" s="371"/>
      <c r="F90" s="371"/>
      <c r="G90" s="371"/>
      <c r="H90" s="371"/>
      <c r="I90" s="371"/>
      <c r="J90" s="371"/>
      <c r="K90" s="371"/>
      <c r="L90" s="371"/>
      <c r="M90" s="371"/>
      <c r="N90" s="372"/>
    </row>
    <row r="91" spans="1:14" ht="18.95" customHeight="1">
      <c r="A91" s="386" t="s">
        <v>108</v>
      </c>
      <c r="B91" s="387"/>
      <c r="C91" s="387"/>
      <c r="D91" s="387"/>
      <c r="E91" s="387"/>
      <c r="F91" s="387"/>
      <c r="G91" s="387"/>
      <c r="H91" s="387"/>
      <c r="I91" s="346"/>
      <c r="J91" s="346"/>
      <c r="K91" s="346"/>
      <c r="L91" s="346"/>
      <c r="M91" s="346"/>
      <c r="N91" s="347"/>
    </row>
    <row r="92" spans="1:14" ht="18.95" customHeight="1">
      <c r="A92" s="382" t="s">
        <v>109</v>
      </c>
      <c r="B92" s="383"/>
      <c r="C92" s="383"/>
      <c r="D92" s="383"/>
      <c r="E92" s="383"/>
      <c r="F92" s="383"/>
      <c r="G92" s="383"/>
      <c r="H92" s="383"/>
      <c r="I92" s="343"/>
      <c r="N92" s="338"/>
    </row>
    <row r="93" spans="1:14" ht="18.95" customHeight="1">
      <c r="A93" s="373" t="s">
        <v>110</v>
      </c>
      <c r="B93" s="374"/>
      <c r="C93" s="374"/>
      <c r="D93" s="374"/>
      <c r="E93" s="374"/>
      <c r="F93" s="374"/>
      <c r="G93" s="374"/>
      <c r="H93" s="374"/>
      <c r="N93" s="338"/>
    </row>
    <row r="94" spans="1:14" ht="18.95" customHeight="1">
      <c r="A94" s="373" t="s">
        <v>111</v>
      </c>
      <c r="B94" s="374"/>
      <c r="C94" s="374"/>
      <c r="D94" s="374"/>
      <c r="E94" s="374"/>
      <c r="F94" s="374"/>
      <c r="G94" s="374"/>
      <c r="H94" s="374"/>
      <c r="N94" s="338"/>
    </row>
    <row r="95" spans="1:14" ht="18.95" customHeight="1">
      <c r="A95" s="370" t="s">
        <v>112</v>
      </c>
      <c r="B95" s="371"/>
      <c r="C95" s="371"/>
      <c r="D95" s="371"/>
      <c r="E95" s="371"/>
      <c r="F95" s="371"/>
      <c r="G95" s="371"/>
      <c r="H95" s="371"/>
      <c r="I95" s="371"/>
      <c r="J95" s="371"/>
      <c r="K95" s="371"/>
      <c r="L95" s="371"/>
      <c r="M95" s="371"/>
      <c r="N95" s="372"/>
    </row>
    <row r="96" spans="1:14" ht="18.95" customHeight="1">
      <c r="A96" s="3" t="s">
        <v>113</v>
      </c>
      <c r="B96" s="343" t="s">
        <v>114</v>
      </c>
      <c r="C96" s="343"/>
      <c r="D96" s="343"/>
      <c r="E96" s="350"/>
      <c r="F96" s="350"/>
      <c r="G96" s="350"/>
      <c r="H96" s="350"/>
      <c r="J96" s="343"/>
      <c r="K96" s="350"/>
      <c r="L96" s="350"/>
      <c r="M96" s="350"/>
      <c r="N96" s="2"/>
    </row>
    <row r="97" spans="1:14" ht="18.95" customHeight="1">
      <c r="A97" s="3" t="s">
        <v>115</v>
      </c>
      <c r="B97" s="343" t="s">
        <v>116</v>
      </c>
      <c r="C97" s="343"/>
      <c r="D97" s="343"/>
      <c r="E97" s="350"/>
      <c r="F97" s="350"/>
      <c r="G97" s="350"/>
      <c r="H97" s="350"/>
      <c r="J97" s="343"/>
      <c r="K97" s="350"/>
      <c r="L97" s="350"/>
      <c r="M97" s="350"/>
      <c r="N97" s="2"/>
    </row>
    <row r="98" spans="1:14" ht="18.95" customHeight="1">
      <c r="A98" s="3" t="s">
        <v>117</v>
      </c>
      <c r="B98" s="343" t="s">
        <v>118</v>
      </c>
      <c r="C98" s="343"/>
      <c r="D98" s="343"/>
      <c r="E98" s="350"/>
      <c r="F98" s="350"/>
      <c r="G98" s="350"/>
      <c r="H98" s="350"/>
      <c r="J98" s="343"/>
      <c r="K98" s="350"/>
      <c r="L98" s="350"/>
      <c r="M98" s="350"/>
      <c r="N98" s="2"/>
    </row>
    <row r="99" spans="1:14" ht="18.95" customHeight="1">
      <c r="A99" s="370" t="s">
        <v>119</v>
      </c>
      <c r="B99" s="371"/>
      <c r="C99" s="371"/>
      <c r="D99" s="371"/>
      <c r="E99" s="371"/>
      <c r="F99" s="371"/>
      <c r="G99" s="371"/>
      <c r="H99" s="371"/>
      <c r="I99" s="371"/>
      <c r="J99" s="371"/>
      <c r="K99" s="371"/>
      <c r="L99" s="371"/>
      <c r="M99" s="371"/>
      <c r="N99" s="372"/>
    </row>
    <row r="100" spans="1:14" ht="18.95" customHeight="1">
      <c r="A100" s="79" t="s">
        <v>120</v>
      </c>
      <c r="B100" s="342"/>
      <c r="C100" s="342"/>
      <c r="D100" s="342"/>
      <c r="E100" s="342"/>
      <c r="F100" s="342"/>
      <c r="G100" s="342"/>
      <c r="H100" s="342"/>
      <c r="N100" s="338"/>
    </row>
    <row r="101" spans="1:14">
      <c r="A101" s="348" t="s">
        <v>121</v>
      </c>
      <c r="B101" s="81"/>
      <c r="C101" s="81"/>
      <c r="D101" s="81"/>
      <c r="E101" s="81"/>
      <c r="F101" s="81"/>
      <c r="G101" s="81"/>
      <c r="H101" s="81"/>
      <c r="I101" s="81"/>
      <c r="J101" s="81"/>
      <c r="K101" s="81"/>
      <c r="L101" s="81"/>
      <c r="M101" s="81"/>
      <c r="N101" s="339"/>
    </row>
  </sheetData>
  <mergeCells count="16">
    <mergeCell ref="A72:A79"/>
    <mergeCell ref="A99:N99"/>
    <mergeCell ref="A95:N95"/>
    <mergeCell ref="A90:N90"/>
    <mergeCell ref="C1:C7"/>
    <mergeCell ref="D7:H7"/>
    <mergeCell ref="J7:N7"/>
    <mergeCell ref="A91:H91"/>
    <mergeCell ref="A93:H93"/>
    <mergeCell ref="A94:H94"/>
    <mergeCell ref="A92:H92"/>
    <mergeCell ref="A1:B5"/>
    <mergeCell ref="A6:B6"/>
    <mergeCell ref="A87:D87"/>
    <mergeCell ref="C88:D88"/>
    <mergeCell ref="C89:D89"/>
  </mergeCells>
  <pageMargins left="0.25" right="0.25" top="0.75" bottom="0.75" header="0.3" footer="0.3"/>
  <pageSetup paperSize="9" scale="52" fitToHeight="0" orientation="landscape" r:id="rId1"/>
  <rowBreaks count="3" manualBreakCount="3">
    <brk id="37" max="7" man="1"/>
    <brk id="68" max="7" man="1"/>
    <brk id="37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B9CAC-C8B8-4CBA-AB6E-DE219AEF61B8}">
  <sheetPr>
    <tabColor theme="9" tint="0.59999389629810485"/>
    <pageSetUpPr fitToPage="1"/>
  </sheetPr>
  <dimension ref="A1:W105"/>
  <sheetViews>
    <sheetView tabSelected="1" zoomScale="80" zoomScaleNormal="80" workbookViewId="0">
      <selection activeCell="C67" sqref="C67"/>
    </sheetView>
  </sheetViews>
  <sheetFormatPr defaultColWidth="9.25" defaultRowHeight="15"/>
  <cols>
    <col min="1" max="1" width="25.625" style="1" customWidth="1"/>
    <col min="2" max="2" width="60" style="1" bestFit="1" customWidth="1"/>
    <col min="3" max="3" width="100.625" style="1" customWidth="1"/>
    <col min="4" max="8" width="15.625" style="1" customWidth="1"/>
    <col min="9" max="9" width="9.25" style="1"/>
    <col min="10" max="14" width="15.625" style="1" customWidth="1"/>
    <col min="15" max="16384" width="9.25" style="1"/>
  </cols>
  <sheetData>
    <row r="1" spans="1:14" ht="18.95" customHeight="1">
      <c r="A1" s="357" t="e" vm="1">
        <v>#VALUE!</v>
      </c>
      <c r="B1" s="357"/>
      <c r="C1" s="365" t="e" vm="2">
        <v>#VALUE!</v>
      </c>
    </row>
    <row r="2" spans="1:14" ht="18.95" customHeight="1">
      <c r="A2" s="357"/>
      <c r="B2" s="357"/>
      <c r="C2" s="365"/>
    </row>
    <row r="3" spans="1:14" ht="18.95" customHeight="1">
      <c r="A3" s="357"/>
      <c r="B3" s="357"/>
      <c r="C3" s="365"/>
    </row>
    <row r="4" spans="1:14" ht="18.95" customHeight="1">
      <c r="A4" s="357"/>
      <c r="B4" s="357"/>
      <c r="C4" s="365"/>
    </row>
    <row r="5" spans="1:14" ht="18.95" customHeight="1">
      <c r="A5" s="357"/>
      <c r="B5" s="357"/>
      <c r="C5" s="365"/>
    </row>
    <row r="6" spans="1:14" ht="30">
      <c r="A6" s="358" t="s">
        <v>0</v>
      </c>
      <c r="B6" s="358"/>
      <c r="C6" s="365"/>
    </row>
    <row r="7" spans="1:14" ht="30">
      <c r="A7" s="27" t="s">
        <v>240</v>
      </c>
      <c r="B7" s="27" t="s">
        <v>241</v>
      </c>
      <c r="C7" s="366"/>
      <c r="D7" s="367" t="s">
        <v>3</v>
      </c>
      <c r="E7" s="368"/>
      <c r="F7" s="368"/>
      <c r="G7" s="368"/>
      <c r="H7" s="369"/>
      <c r="J7" s="367" t="s">
        <v>4</v>
      </c>
      <c r="K7" s="368"/>
      <c r="L7" s="368"/>
      <c r="M7" s="368"/>
      <c r="N7" s="369"/>
    </row>
    <row r="8" spans="1:14" s="19" customFormat="1" ht="50.1" customHeight="1">
      <c r="A8" s="198" t="s">
        <v>5</v>
      </c>
      <c r="B8" s="29" t="s">
        <v>6</v>
      </c>
      <c r="C8" s="16" t="s">
        <v>7</v>
      </c>
      <c r="D8" s="15" t="s">
        <v>8</v>
      </c>
      <c r="E8" s="15" t="s">
        <v>9</v>
      </c>
      <c r="F8" s="15" t="s">
        <v>10</v>
      </c>
      <c r="G8" s="15" t="s">
        <v>11</v>
      </c>
      <c r="H8" s="15" t="s">
        <v>12</v>
      </c>
      <c r="J8" s="15" t="s">
        <v>8</v>
      </c>
      <c r="K8" s="15" t="s">
        <v>9</v>
      </c>
      <c r="L8" s="15" t="s">
        <v>10</v>
      </c>
      <c r="M8" s="15" t="s">
        <v>11</v>
      </c>
      <c r="N8" s="15" t="s">
        <v>12</v>
      </c>
    </row>
    <row r="9" spans="1:14" ht="30">
      <c r="A9" s="257"/>
      <c r="B9" s="209" t="s">
        <v>242</v>
      </c>
      <c r="C9" s="11" t="s">
        <v>243</v>
      </c>
      <c r="D9" s="55">
        <v>120</v>
      </c>
      <c r="E9" s="9">
        <v>156.91079999999997</v>
      </c>
      <c r="F9" s="9">
        <v>6.6659999999999995</v>
      </c>
      <c r="G9" s="9">
        <v>11.627999999999998</v>
      </c>
      <c r="H9" s="9">
        <v>6.6755999999999993</v>
      </c>
      <c r="J9" s="9">
        <v>140</v>
      </c>
      <c r="K9" s="9">
        <f>J9*E9/D9</f>
        <v>183.06259999999995</v>
      </c>
      <c r="L9" s="9">
        <f t="shared" ref="L9:N23" si="0">K9*F9/E9</f>
        <v>7.7769999999999984</v>
      </c>
      <c r="M9" s="9">
        <f t="shared" si="0"/>
        <v>13.565999999999995</v>
      </c>
      <c r="N9" s="9">
        <f t="shared" si="0"/>
        <v>7.788199999999998</v>
      </c>
    </row>
    <row r="10" spans="1:14" ht="30">
      <c r="A10" s="225" t="s">
        <v>15</v>
      </c>
      <c r="B10" s="215" t="s">
        <v>244</v>
      </c>
      <c r="C10" s="39" t="s">
        <v>245</v>
      </c>
      <c r="D10" s="55">
        <v>120</v>
      </c>
      <c r="E10" s="9">
        <v>158.88359999999997</v>
      </c>
      <c r="F10" s="9">
        <v>21.207599999999996</v>
      </c>
      <c r="G10" s="9">
        <v>5.5043999999999995</v>
      </c>
      <c r="H10" s="9">
        <v>7.7963999999999993</v>
      </c>
      <c r="J10" s="14">
        <v>140</v>
      </c>
      <c r="K10" s="9">
        <f t="shared" ref="K10:K23" si="1">J10*E10/D10</f>
        <v>185.36419999999998</v>
      </c>
      <c r="L10" s="9">
        <f t="shared" si="0"/>
        <v>24.742199999999997</v>
      </c>
      <c r="M10" s="9">
        <f t="shared" si="0"/>
        <v>6.4218000000000002</v>
      </c>
      <c r="N10" s="9">
        <f t="shared" si="0"/>
        <v>9.0958000000000006</v>
      </c>
    </row>
    <row r="11" spans="1:14" ht="18.95" customHeight="1">
      <c r="A11" s="258"/>
      <c r="B11" s="209" t="s">
        <v>59</v>
      </c>
      <c r="C11" s="42" t="s">
        <v>90</v>
      </c>
      <c r="D11" s="12">
        <v>60</v>
      </c>
      <c r="E11" s="9">
        <v>94.621200000000002</v>
      </c>
      <c r="F11" s="9">
        <v>16.125599999999999</v>
      </c>
      <c r="G11" s="9">
        <v>2.8451999999999997</v>
      </c>
      <c r="H11" s="9">
        <v>1.3662000000000001</v>
      </c>
      <c r="J11" s="12">
        <v>100</v>
      </c>
      <c r="K11" s="9">
        <f t="shared" si="1"/>
        <v>157.70200000000003</v>
      </c>
      <c r="L11" s="9">
        <f t="shared" si="0"/>
        <v>26.876000000000001</v>
      </c>
      <c r="M11" s="9">
        <f t="shared" si="0"/>
        <v>4.742</v>
      </c>
      <c r="N11" s="9">
        <f t="shared" si="0"/>
        <v>2.2770000000000006</v>
      </c>
    </row>
    <row r="12" spans="1:14" ht="18.95" customHeight="1">
      <c r="A12" s="259"/>
      <c r="B12" s="209" t="s">
        <v>128</v>
      </c>
      <c r="C12" s="35" t="s">
        <v>190</v>
      </c>
      <c r="D12" s="12">
        <v>60</v>
      </c>
      <c r="E12" s="9">
        <v>80.400000000000006</v>
      </c>
      <c r="F12" s="9">
        <v>16.32</v>
      </c>
      <c r="G12" s="9">
        <v>0</v>
      </c>
      <c r="H12" s="9">
        <v>2.48</v>
      </c>
      <c r="J12" s="12">
        <v>100</v>
      </c>
      <c r="K12" s="9">
        <f t="shared" si="1"/>
        <v>134.00000000000003</v>
      </c>
      <c r="L12" s="9">
        <f t="shared" si="0"/>
        <v>27.200000000000006</v>
      </c>
      <c r="M12" s="9">
        <f t="shared" si="0"/>
        <v>0</v>
      </c>
      <c r="N12" s="9">
        <f>J12*H12/D12</f>
        <v>4.1333333333333337</v>
      </c>
    </row>
    <row r="13" spans="1:14" ht="18.95" customHeight="1">
      <c r="A13" s="259"/>
      <c r="B13" s="215" t="s">
        <v>246</v>
      </c>
      <c r="C13" s="35" t="s">
        <v>247</v>
      </c>
      <c r="D13" s="12">
        <v>50</v>
      </c>
      <c r="E13" s="9">
        <v>16.2</v>
      </c>
      <c r="F13" s="9">
        <v>4.25</v>
      </c>
      <c r="G13" s="9">
        <v>0.1</v>
      </c>
      <c r="H13" s="9">
        <v>0.3</v>
      </c>
      <c r="J13" s="12">
        <v>50</v>
      </c>
      <c r="K13" s="9">
        <f t="shared" si="1"/>
        <v>16.2</v>
      </c>
      <c r="L13" s="9">
        <f t="shared" si="0"/>
        <v>4.25</v>
      </c>
      <c r="M13" s="9">
        <f t="shared" si="0"/>
        <v>0.1</v>
      </c>
      <c r="N13" s="9">
        <f t="shared" si="0"/>
        <v>0.3</v>
      </c>
    </row>
    <row r="14" spans="1:14" ht="18.95" customHeight="1">
      <c r="A14" s="259"/>
      <c r="B14" s="215" t="s">
        <v>248</v>
      </c>
      <c r="C14" s="52" t="s">
        <v>249</v>
      </c>
      <c r="D14" s="12">
        <v>50</v>
      </c>
      <c r="E14" s="9">
        <v>28.371500000000001</v>
      </c>
      <c r="F14" s="9">
        <v>2.4089999999999998</v>
      </c>
      <c r="G14" s="9">
        <v>1.3320000000000001</v>
      </c>
      <c r="H14" s="9">
        <v>1.6970000000000001</v>
      </c>
      <c r="J14" s="12">
        <v>50</v>
      </c>
      <c r="K14" s="9">
        <f t="shared" si="1"/>
        <v>28.371500000000001</v>
      </c>
      <c r="L14" s="9">
        <f t="shared" si="0"/>
        <v>2.4089999999999998</v>
      </c>
      <c r="M14" s="9">
        <f t="shared" si="0"/>
        <v>1.3320000000000001</v>
      </c>
      <c r="N14" s="9">
        <f t="shared" si="0"/>
        <v>1.6970000000000001</v>
      </c>
    </row>
    <row r="15" spans="1:14" ht="18.95" customHeight="1">
      <c r="A15" s="259"/>
      <c r="B15" s="214" t="s">
        <v>250</v>
      </c>
      <c r="C15" s="47" t="s">
        <v>251</v>
      </c>
      <c r="D15" s="12">
        <v>50</v>
      </c>
      <c r="E15" s="9">
        <v>19.5</v>
      </c>
      <c r="F15" s="9">
        <v>4.7190000000000003</v>
      </c>
      <c r="G15" s="9">
        <v>0.10249999999999999</v>
      </c>
      <c r="H15" s="9">
        <v>0.51</v>
      </c>
      <c r="J15" s="12">
        <v>50</v>
      </c>
      <c r="K15" s="9">
        <f t="shared" si="1"/>
        <v>19.5</v>
      </c>
      <c r="L15" s="9">
        <f t="shared" si="0"/>
        <v>4.7190000000000003</v>
      </c>
      <c r="M15" s="9">
        <f t="shared" si="0"/>
        <v>0.10249999999999999</v>
      </c>
      <c r="N15" s="9">
        <f t="shared" si="0"/>
        <v>0.51</v>
      </c>
    </row>
    <row r="16" spans="1:14" ht="18.95" customHeight="1">
      <c r="A16" s="259"/>
      <c r="B16" s="242" t="s">
        <v>252</v>
      </c>
      <c r="C16" s="47"/>
      <c r="D16" s="12">
        <v>30</v>
      </c>
      <c r="E16" s="9">
        <v>16.3508</v>
      </c>
      <c r="F16" s="9">
        <v>3.6870000000000003</v>
      </c>
      <c r="G16" s="9">
        <v>0.17000000000000004</v>
      </c>
      <c r="H16" s="9">
        <v>0.58000000000000007</v>
      </c>
      <c r="J16" s="12">
        <v>30</v>
      </c>
      <c r="K16" s="9">
        <f t="shared" si="1"/>
        <v>16.3508</v>
      </c>
      <c r="L16" s="9">
        <f t="shared" si="0"/>
        <v>3.6870000000000003</v>
      </c>
      <c r="M16" s="9">
        <f t="shared" si="0"/>
        <v>0.17000000000000004</v>
      </c>
      <c r="N16" s="9">
        <f t="shared" si="0"/>
        <v>0.58000000000000007</v>
      </c>
    </row>
    <row r="17" spans="1:23" ht="18.95" customHeight="1">
      <c r="A17" s="259"/>
      <c r="B17" s="208" t="s">
        <v>28</v>
      </c>
      <c r="C17" s="40" t="s">
        <v>29</v>
      </c>
      <c r="D17" s="31">
        <v>15</v>
      </c>
      <c r="E17" s="9">
        <v>91.315049999999999</v>
      </c>
      <c r="F17" s="9">
        <v>1.92</v>
      </c>
      <c r="G17" s="9">
        <v>7.7350499999999993</v>
      </c>
      <c r="H17" s="9">
        <v>4.2349499999999995</v>
      </c>
      <c r="J17" s="12">
        <v>15</v>
      </c>
      <c r="K17" s="9">
        <f t="shared" si="1"/>
        <v>91.315049999999999</v>
      </c>
      <c r="L17" s="9">
        <f t="shared" si="0"/>
        <v>1.92</v>
      </c>
      <c r="M17" s="9">
        <f t="shared" si="0"/>
        <v>7.7350499999999993</v>
      </c>
      <c r="N17" s="9">
        <f t="shared" si="0"/>
        <v>4.2349499999999995</v>
      </c>
    </row>
    <row r="18" spans="1:23" ht="18.95" customHeight="1">
      <c r="A18" s="228" t="s">
        <v>30</v>
      </c>
      <c r="B18" s="212" t="s">
        <v>31</v>
      </c>
      <c r="C18" s="11"/>
      <c r="D18" s="12">
        <v>50</v>
      </c>
      <c r="E18" s="9">
        <v>28.195</v>
      </c>
      <c r="F18" s="9">
        <v>2.4375</v>
      </c>
      <c r="G18" s="9">
        <v>1.2849999999999999</v>
      </c>
      <c r="H18" s="9">
        <v>1.72</v>
      </c>
      <c r="I18" s="13"/>
      <c r="J18" s="12">
        <v>50</v>
      </c>
      <c r="K18" s="9">
        <f t="shared" si="1"/>
        <v>28.195</v>
      </c>
      <c r="L18" s="9">
        <f t="shared" si="0"/>
        <v>2.4375</v>
      </c>
      <c r="M18" s="9">
        <f t="shared" si="0"/>
        <v>1.2849999999999999</v>
      </c>
      <c r="N18" s="9">
        <f t="shared" si="0"/>
        <v>1.72</v>
      </c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28.5" customHeight="1">
      <c r="A19" s="259"/>
      <c r="B19" s="213" t="s">
        <v>32</v>
      </c>
      <c r="C19" s="39" t="s">
        <v>33</v>
      </c>
      <c r="D19" s="12">
        <v>50</v>
      </c>
      <c r="E19" s="9">
        <v>37.372999999999998</v>
      </c>
      <c r="F19" s="9">
        <v>6.0614999999999997</v>
      </c>
      <c r="G19" s="9">
        <v>0.75</v>
      </c>
      <c r="H19" s="9">
        <v>1.6</v>
      </c>
      <c r="I19" s="13"/>
      <c r="J19" s="12">
        <v>50</v>
      </c>
      <c r="K19" s="9">
        <f t="shared" si="1"/>
        <v>37.372999999999998</v>
      </c>
      <c r="L19" s="9">
        <f t="shared" si="0"/>
        <v>6.0614999999999997</v>
      </c>
      <c r="M19" s="9">
        <f t="shared" si="0"/>
        <v>0.75</v>
      </c>
      <c r="N19" s="9">
        <f t="shared" si="0"/>
        <v>1.6000000000000003</v>
      </c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8.95" customHeight="1">
      <c r="A20" s="248"/>
      <c r="B20" s="210" t="s">
        <v>34</v>
      </c>
      <c r="C20" s="37" t="s">
        <v>35</v>
      </c>
      <c r="D20" s="12">
        <v>50</v>
      </c>
      <c r="E20" s="9">
        <v>0.2</v>
      </c>
      <c r="F20" s="9">
        <v>0</v>
      </c>
      <c r="G20" s="9">
        <v>0</v>
      </c>
      <c r="H20" s="9">
        <v>0.05</v>
      </c>
      <c r="I20" s="13"/>
      <c r="J20" s="12">
        <v>50</v>
      </c>
      <c r="K20" s="9">
        <f t="shared" si="1"/>
        <v>0.2</v>
      </c>
      <c r="L20" s="9">
        <f t="shared" si="0"/>
        <v>0</v>
      </c>
      <c r="M20" s="9">
        <v>0</v>
      </c>
      <c r="N20" s="9">
        <v>0.05</v>
      </c>
      <c r="O20" s="20"/>
      <c r="P20" s="20"/>
      <c r="Q20" s="20"/>
      <c r="R20" s="20"/>
      <c r="S20" s="20"/>
      <c r="T20" s="20"/>
      <c r="U20" s="20"/>
      <c r="V20" s="20"/>
      <c r="W20" s="20"/>
    </row>
    <row r="21" spans="1:23" ht="18.95" customHeight="1">
      <c r="A21" s="248"/>
      <c r="B21" s="210" t="s">
        <v>36</v>
      </c>
      <c r="C21" s="52"/>
      <c r="D21" s="12">
        <v>50</v>
      </c>
      <c r="E21" s="9">
        <v>123.1</v>
      </c>
      <c r="F21" s="9">
        <v>26.15</v>
      </c>
      <c r="G21" s="9">
        <v>1</v>
      </c>
      <c r="H21" s="9">
        <v>3.5750000000000002</v>
      </c>
      <c r="J21" s="12">
        <v>50</v>
      </c>
      <c r="K21" s="9">
        <f t="shared" si="1"/>
        <v>123.1</v>
      </c>
      <c r="L21" s="9">
        <f t="shared" si="0"/>
        <v>26.15</v>
      </c>
      <c r="M21" s="9">
        <f t="shared" si="0"/>
        <v>1</v>
      </c>
      <c r="N21" s="9">
        <f t="shared" si="0"/>
        <v>3.5750000000000002</v>
      </c>
      <c r="O21" s="20"/>
      <c r="P21" s="20"/>
      <c r="Q21" s="20"/>
      <c r="R21" s="20"/>
      <c r="S21" s="20"/>
      <c r="T21" s="20"/>
      <c r="U21" s="20"/>
      <c r="V21" s="20"/>
      <c r="W21" s="20"/>
    </row>
    <row r="22" spans="1:23" ht="18.95" customHeight="1">
      <c r="A22" s="248"/>
      <c r="B22" s="38" t="s">
        <v>52</v>
      </c>
      <c r="C22" s="44"/>
      <c r="D22" s="12">
        <v>50</v>
      </c>
      <c r="E22" s="9">
        <v>16.2</v>
      </c>
      <c r="F22" s="9">
        <v>2.8</v>
      </c>
      <c r="G22" s="9">
        <v>0.1</v>
      </c>
      <c r="H22" s="9">
        <v>0.3</v>
      </c>
      <c r="J22" s="12">
        <v>50</v>
      </c>
      <c r="K22" s="9">
        <f t="shared" si="1"/>
        <v>16.2</v>
      </c>
      <c r="L22" s="9">
        <f t="shared" si="0"/>
        <v>2.8</v>
      </c>
      <c r="M22" s="9">
        <f t="shared" si="0"/>
        <v>9.9999999999999992E-2</v>
      </c>
      <c r="N22" s="9">
        <f t="shared" si="0"/>
        <v>0.29999999999999993</v>
      </c>
      <c r="O22" s="20"/>
      <c r="P22" s="20"/>
      <c r="Q22" s="20"/>
      <c r="R22" s="20"/>
      <c r="S22" s="20"/>
      <c r="T22" s="20"/>
      <c r="U22" s="20"/>
      <c r="V22" s="20"/>
      <c r="W22" s="20"/>
    </row>
    <row r="23" spans="1:23" ht="18.95" customHeight="1">
      <c r="A23" s="230"/>
      <c r="B23" s="214" t="s">
        <v>53</v>
      </c>
      <c r="C23" s="52"/>
      <c r="D23" s="12">
        <v>50</v>
      </c>
      <c r="E23" s="9">
        <v>24.038</v>
      </c>
      <c r="F23" s="9">
        <v>6.74</v>
      </c>
      <c r="G23" s="9">
        <v>0</v>
      </c>
      <c r="H23" s="9">
        <v>0</v>
      </c>
      <c r="J23" s="12">
        <v>50</v>
      </c>
      <c r="K23" s="9">
        <f t="shared" si="1"/>
        <v>24.038</v>
      </c>
      <c r="L23" s="9">
        <f t="shared" si="0"/>
        <v>6.74</v>
      </c>
      <c r="M23" s="9">
        <f t="shared" si="0"/>
        <v>0</v>
      </c>
      <c r="N23" s="9">
        <v>0</v>
      </c>
      <c r="O23" s="20"/>
      <c r="P23" s="20"/>
      <c r="Q23" s="20"/>
      <c r="R23" s="20"/>
      <c r="S23" s="20"/>
      <c r="T23" s="20"/>
      <c r="U23" s="20"/>
      <c r="V23" s="20"/>
      <c r="W23" s="20"/>
    </row>
    <row r="24" spans="1:23" s="19" customFormat="1" ht="18.95" customHeight="1">
      <c r="A24" s="184"/>
      <c r="B24" s="10"/>
      <c r="C24" s="10" t="s">
        <v>39</v>
      </c>
      <c r="D24" s="17"/>
      <c r="E24" s="64">
        <f>SUM(E9,E11:E23)</f>
        <v>732.77535000000023</v>
      </c>
      <c r="F24" s="64">
        <f t="shared" ref="F24:H24" si="2">SUM(F9,F11:F23)</f>
        <v>100.28559999999999</v>
      </c>
      <c r="G24" s="64">
        <f t="shared" si="2"/>
        <v>27.047750000000004</v>
      </c>
      <c r="H24" s="64">
        <f t="shared" si="2"/>
        <v>25.088750000000001</v>
      </c>
      <c r="J24" s="17"/>
      <c r="K24" s="30">
        <f>SUM(K9,K11:K23)</f>
        <v>875.6079500000003</v>
      </c>
      <c r="L24" s="30">
        <f t="shared" ref="L24:N24" si="3">SUM(L9,L11:L23)</f>
        <v>123.02699999999999</v>
      </c>
      <c r="M24" s="30">
        <f t="shared" si="3"/>
        <v>30.882549999999998</v>
      </c>
      <c r="N24" s="30">
        <f t="shared" si="3"/>
        <v>28.765483333333332</v>
      </c>
      <c r="O24" s="21"/>
      <c r="P24" s="21"/>
      <c r="Q24" s="21"/>
      <c r="R24" s="21"/>
      <c r="S24" s="21"/>
      <c r="T24" s="21"/>
      <c r="U24" s="21"/>
      <c r="V24" s="21"/>
      <c r="W24" s="21"/>
    </row>
    <row r="25" spans="1:23" ht="50.1" customHeight="1">
      <c r="A25" s="198" t="s">
        <v>40</v>
      </c>
      <c r="B25" s="16" t="s">
        <v>6</v>
      </c>
      <c r="C25" s="16" t="s">
        <v>7</v>
      </c>
      <c r="D25" s="15" t="s">
        <v>8</v>
      </c>
      <c r="E25" s="15" t="s">
        <v>9</v>
      </c>
      <c r="F25" s="15" t="s">
        <v>10</v>
      </c>
      <c r="G25" s="15" t="s">
        <v>11</v>
      </c>
      <c r="H25" s="15" t="s">
        <v>12</v>
      </c>
      <c r="J25" s="15" t="s">
        <v>8</v>
      </c>
      <c r="K25" s="15" t="s">
        <v>9</v>
      </c>
      <c r="L25" s="15" t="s">
        <v>10</v>
      </c>
      <c r="M25" s="15" t="s">
        <v>11</v>
      </c>
      <c r="N25" s="15" t="s">
        <v>12</v>
      </c>
      <c r="O25" s="20"/>
      <c r="P25" s="20"/>
      <c r="Q25" s="20"/>
      <c r="R25" s="20"/>
      <c r="S25" s="20"/>
      <c r="T25" s="20"/>
      <c r="U25" s="20"/>
      <c r="V25" s="20"/>
      <c r="W25" s="20"/>
    </row>
    <row r="26" spans="1:23" ht="30.75">
      <c r="A26" s="245"/>
      <c r="B26" s="217" t="s">
        <v>253</v>
      </c>
      <c r="C26" s="50" t="s">
        <v>254</v>
      </c>
      <c r="D26" s="9">
        <v>200</v>
      </c>
      <c r="E26" s="9">
        <v>361</v>
      </c>
      <c r="F26" s="9">
        <v>43.7</v>
      </c>
      <c r="G26" s="9">
        <v>13.3</v>
      </c>
      <c r="H26" s="9">
        <v>13.4</v>
      </c>
      <c r="I26" s="13"/>
      <c r="J26" s="9">
        <v>300</v>
      </c>
      <c r="K26" s="9">
        <f>J26*E26/D26</f>
        <v>541.5</v>
      </c>
      <c r="L26" s="9">
        <f t="shared" ref="L26:N39" si="4">K26*F26/E26</f>
        <v>65.550000000000011</v>
      </c>
      <c r="M26" s="9">
        <f t="shared" si="4"/>
        <v>19.950000000000003</v>
      </c>
      <c r="N26" s="9">
        <f t="shared" si="4"/>
        <v>20.100000000000001</v>
      </c>
      <c r="O26" s="20"/>
      <c r="P26" s="20"/>
      <c r="Q26" s="20"/>
      <c r="R26" s="20"/>
      <c r="S26" s="20"/>
      <c r="T26" s="20"/>
      <c r="U26" s="20"/>
      <c r="V26" s="20"/>
      <c r="W26" s="20"/>
    </row>
    <row r="27" spans="1:23" ht="31.5">
      <c r="A27" s="225" t="s">
        <v>15</v>
      </c>
      <c r="B27" s="241" t="s">
        <v>255</v>
      </c>
      <c r="C27" s="50" t="s">
        <v>256</v>
      </c>
      <c r="D27" s="14">
        <v>50</v>
      </c>
      <c r="E27" s="9">
        <v>86</v>
      </c>
      <c r="F27" s="9">
        <v>10.4</v>
      </c>
      <c r="G27" s="9">
        <v>3.28</v>
      </c>
      <c r="H27" s="9">
        <v>2.64</v>
      </c>
      <c r="I27" s="13"/>
      <c r="J27" s="14">
        <v>50</v>
      </c>
      <c r="K27" s="9">
        <f t="shared" ref="K27:K39" si="5">J27*E27/D27</f>
        <v>86</v>
      </c>
      <c r="L27" s="9">
        <f t="shared" si="4"/>
        <v>10.4</v>
      </c>
      <c r="M27" s="9">
        <f t="shared" si="4"/>
        <v>3.2800000000000002</v>
      </c>
      <c r="N27" s="9">
        <f t="shared" si="4"/>
        <v>2.64</v>
      </c>
      <c r="O27" s="20"/>
      <c r="P27" s="20"/>
      <c r="Q27" s="20"/>
      <c r="R27" s="20"/>
      <c r="S27" s="20"/>
      <c r="T27" s="20"/>
      <c r="U27" s="20"/>
      <c r="V27" s="20"/>
      <c r="W27" s="20"/>
    </row>
    <row r="28" spans="1:23" s="23" customFormat="1" ht="18.95" customHeight="1">
      <c r="A28" s="255"/>
      <c r="B28" s="209" t="s">
        <v>257</v>
      </c>
      <c r="C28" s="11" t="s">
        <v>258</v>
      </c>
      <c r="D28" s="12">
        <v>50</v>
      </c>
      <c r="E28" s="9">
        <v>23.107700000000001</v>
      </c>
      <c r="F28" s="9">
        <v>3.3490000000000002</v>
      </c>
      <c r="G28" s="9">
        <v>1.0485</v>
      </c>
      <c r="H28" s="9">
        <v>0.86399999999999999</v>
      </c>
      <c r="J28" s="12">
        <v>50</v>
      </c>
      <c r="K28" s="9">
        <f t="shared" si="5"/>
        <v>23.107700000000001</v>
      </c>
      <c r="L28" s="9">
        <f t="shared" si="4"/>
        <v>3.3490000000000002</v>
      </c>
      <c r="M28" s="9">
        <f t="shared" si="4"/>
        <v>1.0485</v>
      </c>
      <c r="N28" s="9">
        <f t="shared" si="4"/>
        <v>0.86399999999999999</v>
      </c>
      <c r="O28" s="24"/>
      <c r="P28" s="24"/>
    </row>
    <row r="29" spans="1:23" s="23" customFormat="1" ht="18.95" customHeight="1">
      <c r="A29" s="255"/>
      <c r="B29" s="210" t="s">
        <v>234</v>
      </c>
      <c r="C29" s="44" t="s">
        <v>259</v>
      </c>
      <c r="D29" s="72">
        <v>50</v>
      </c>
      <c r="E29" s="71">
        <v>17.598500000000001</v>
      </c>
      <c r="F29" s="71">
        <v>3.2825000000000002</v>
      </c>
      <c r="G29" s="71">
        <v>0.54400000000000004</v>
      </c>
      <c r="H29" s="71">
        <v>0.38950000000000001</v>
      </c>
      <c r="I29" s="25"/>
      <c r="J29" s="12">
        <v>50</v>
      </c>
      <c r="K29" s="9">
        <f t="shared" si="5"/>
        <v>17.598500000000001</v>
      </c>
      <c r="L29" s="9">
        <f t="shared" si="4"/>
        <v>3.2825000000000002</v>
      </c>
      <c r="M29" s="9">
        <f t="shared" si="4"/>
        <v>0.54400000000000004</v>
      </c>
      <c r="N29" s="9">
        <f t="shared" si="4"/>
        <v>0.38950000000000001</v>
      </c>
      <c r="O29" s="24"/>
      <c r="P29" s="26"/>
    </row>
    <row r="30" spans="1:23" s="23" customFormat="1" ht="18">
      <c r="A30" s="255"/>
      <c r="B30" s="215" t="s">
        <v>66</v>
      </c>
      <c r="C30" s="37" t="s">
        <v>67</v>
      </c>
      <c r="D30" s="12">
        <v>5</v>
      </c>
      <c r="E30" s="9">
        <v>32.189399999999999</v>
      </c>
      <c r="F30" s="9">
        <v>9.7050000000000011E-2</v>
      </c>
      <c r="G30" s="9">
        <v>3.5305500000000003</v>
      </c>
      <c r="H30" s="9">
        <v>1.3550000000000001E-2</v>
      </c>
      <c r="I30" s="25"/>
      <c r="J30" s="12">
        <v>5</v>
      </c>
      <c r="K30" s="9">
        <f t="shared" si="5"/>
        <v>32.189399999999999</v>
      </c>
      <c r="L30" s="9">
        <f t="shared" si="4"/>
        <v>9.7050000000000011E-2</v>
      </c>
      <c r="M30" s="9">
        <f t="shared" si="4"/>
        <v>3.5305500000000003</v>
      </c>
      <c r="N30" s="9">
        <f t="shared" si="4"/>
        <v>1.3550000000000001E-2</v>
      </c>
      <c r="O30" s="24"/>
      <c r="P30" s="24"/>
    </row>
    <row r="31" spans="1:23" s="23" customFormat="1" ht="18.95" customHeight="1">
      <c r="A31" s="255"/>
      <c r="B31" s="208" t="s">
        <v>260</v>
      </c>
      <c r="C31" s="39" t="s">
        <v>261</v>
      </c>
      <c r="D31" s="12">
        <v>50</v>
      </c>
      <c r="E31" s="9">
        <v>18.3765</v>
      </c>
      <c r="F31" s="9">
        <v>4.4584999999999999</v>
      </c>
      <c r="G31" s="9">
        <v>0.15</v>
      </c>
      <c r="H31" s="9">
        <v>0.55000000000000004</v>
      </c>
      <c r="I31" s="25"/>
      <c r="J31" s="12">
        <v>50</v>
      </c>
      <c r="K31" s="9">
        <f t="shared" si="5"/>
        <v>18.3765</v>
      </c>
      <c r="L31" s="9">
        <f t="shared" si="4"/>
        <v>4.4584999999999999</v>
      </c>
      <c r="M31" s="9">
        <f t="shared" si="4"/>
        <v>0.15</v>
      </c>
      <c r="N31" s="9">
        <f t="shared" si="4"/>
        <v>0.55000000000000004</v>
      </c>
      <c r="O31" s="24"/>
      <c r="P31" s="24"/>
    </row>
    <row r="32" spans="1:23" ht="18.95" customHeight="1">
      <c r="A32" s="246"/>
      <c r="B32" s="213" t="s">
        <v>262</v>
      </c>
      <c r="C32" s="44"/>
      <c r="D32" s="12">
        <v>30</v>
      </c>
      <c r="E32" s="9">
        <v>7.5630000000000006</v>
      </c>
      <c r="F32" s="9">
        <v>1.42</v>
      </c>
      <c r="G32" s="9">
        <v>0.10700000000000001</v>
      </c>
      <c r="H32" s="9">
        <v>0.45999999999999996</v>
      </c>
      <c r="I32" s="13"/>
      <c r="J32" s="12">
        <v>30</v>
      </c>
      <c r="K32" s="9">
        <f t="shared" si="5"/>
        <v>7.5630000000000006</v>
      </c>
      <c r="L32" s="9">
        <f t="shared" si="4"/>
        <v>1.42</v>
      </c>
      <c r="M32" s="9">
        <f t="shared" si="4"/>
        <v>0.10700000000000003</v>
      </c>
      <c r="N32" s="9">
        <f t="shared" si="4"/>
        <v>0.46</v>
      </c>
      <c r="O32" s="20"/>
      <c r="P32" s="20"/>
    </row>
    <row r="33" spans="1:22" ht="18.95" customHeight="1">
      <c r="A33" s="246"/>
      <c r="B33" s="208" t="s">
        <v>28</v>
      </c>
      <c r="C33" s="40" t="s">
        <v>29</v>
      </c>
      <c r="D33" s="31">
        <v>15</v>
      </c>
      <c r="E33" s="9">
        <v>91.315049999999999</v>
      </c>
      <c r="F33" s="9">
        <v>1.92</v>
      </c>
      <c r="G33" s="9">
        <v>7.7350499999999993</v>
      </c>
      <c r="H33" s="9">
        <v>4.2349499999999995</v>
      </c>
      <c r="J33" s="12">
        <v>15</v>
      </c>
      <c r="K33" s="9">
        <f t="shared" si="5"/>
        <v>91.315049999999999</v>
      </c>
      <c r="L33" s="9">
        <f t="shared" si="4"/>
        <v>1.92</v>
      </c>
      <c r="M33" s="9">
        <f t="shared" si="4"/>
        <v>7.7350499999999993</v>
      </c>
      <c r="N33" s="9">
        <f t="shared" si="4"/>
        <v>4.2349499999999995</v>
      </c>
      <c r="O33" s="20"/>
      <c r="P33" s="20"/>
    </row>
    <row r="34" spans="1:22" ht="18.95" customHeight="1">
      <c r="A34" s="228" t="s">
        <v>30</v>
      </c>
      <c r="B34" s="212" t="s">
        <v>31</v>
      </c>
      <c r="C34" s="11"/>
      <c r="D34" s="12">
        <v>50</v>
      </c>
      <c r="E34" s="9">
        <v>28.195</v>
      </c>
      <c r="F34" s="9">
        <v>2.4375</v>
      </c>
      <c r="G34" s="9">
        <v>1.2849999999999999</v>
      </c>
      <c r="H34" s="9">
        <v>1.72</v>
      </c>
      <c r="J34" s="12">
        <v>50</v>
      </c>
      <c r="K34" s="9">
        <f t="shared" si="5"/>
        <v>28.195</v>
      </c>
      <c r="L34" s="9">
        <f t="shared" si="4"/>
        <v>2.4375</v>
      </c>
      <c r="M34" s="9">
        <f t="shared" si="4"/>
        <v>1.2849999999999999</v>
      </c>
      <c r="N34" s="9">
        <f t="shared" si="4"/>
        <v>1.72</v>
      </c>
      <c r="O34" s="20"/>
      <c r="P34" s="20"/>
    </row>
    <row r="35" spans="1:22" ht="18">
      <c r="A35" s="248"/>
      <c r="B35" s="210" t="s">
        <v>32</v>
      </c>
      <c r="C35" s="39" t="s">
        <v>33</v>
      </c>
      <c r="D35" s="12">
        <v>50</v>
      </c>
      <c r="E35" s="9">
        <v>37.372999999999998</v>
      </c>
      <c r="F35" s="9">
        <v>6.0614999999999997</v>
      </c>
      <c r="G35" s="9">
        <v>0.75</v>
      </c>
      <c r="H35" s="9">
        <v>1.6</v>
      </c>
      <c r="J35" s="12">
        <v>50</v>
      </c>
      <c r="K35" s="9">
        <f t="shared" si="5"/>
        <v>37.372999999999998</v>
      </c>
      <c r="L35" s="9">
        <f t="shared" si="4"/>
        <v>6.0614999999999997</v>
      </c>
      <c r="M35" s="9">
        <f t="shared" si="4"/>
        <v>0.75</v>
      </c>
      <c r="N35" s="9">
        <f t="shared" si="4"/>
        <v>1.6000000000000003</v>
      </c>
      <c r="O35" s="18"/>
      <c r="P35" s="18"/>
      <c r="Q35" s="18"/>
    </row>
    <row r="36" spans="1:22" ht="18.95" customHeight="1">
      <c r="A36" s="248"/>
      <c r="B36" s="210" t="s">
        <v>34</v>
      </c>
      <c r="C36" s="37" t="s">
        <v>35</v>
      </c>
      <c r="D36" s="12">
        <v>50</v>
      </c>
      <c r="E36" s="9">
        <v>0.2</v>
      </c>
      <c r="F36" s="9">
        <v>0</v>
      </c>
      <c r="G36" s="9">
        <v>0</v>
      </c>
      <c r="H36" s="9">
        <v>0.05</v>
      </c>
      <c r="J36" s="12">
        <v>50</v>
      </c>
      <c r="K36" s="9">
        <f t="shared" si="5"/>
        <v>0.2</v>
      </c>
      <c r="L36" s="9">
        <f t="shared" si="4"/>
        <v>0</v>
      </c>
      <c r="M36" s="9">
        <v>0</v>
      </c>
      <c r="N36" s="9">
        <v>0.05</v>
      </c>
      <c r="O36" s="18"/>
      <c r="P36" s="18"/>
      <c r="Q36" s="18"/>
    </row>
    <row r="37" spans="1:22" ht="18.95" customHeight="1">
      <c r="A37" s="237"/>
      <c r="B37" s="214" t="s">
        <v>36</v>
      </c>
      <c r="C37" s="37"/>
      <c r="D37" s="12">
        <v>50</v>
      </c>
      <c r="E37" s="9">
        <v>123.1</v>
      </c>
      <c r="F37" s="9">
        <v>26.15</v>
      </c>
      <c r="G37" s="9">
        <v>1</v>
      </c>
      <c r="H37" s="9">
        <v>3.5750000000000002</v>
      </c>
      <c r="J37" s="12">
        <v>50</v>
      </c>
      <c r="K37" s="9">
        <f t="shared" si="5"/>
        <v>123.1</v>
      </c>
      <c r="L37" s="9">
        <f t="shared" si="4"/>
        <v>26.15</v>
      </c>
      <c r="M37" s="9">
        <f t="shared" si="4"/>
        <v>1</v>
      </c>
      <c r="N37" s="9">
        <f t="shared" si="4"/>
        <v>3.5750000000000002</v>
      </c>
      <c r="O37" s="20"/>
      <c r="P37" s="20"/>
      <c r="Q37" s="20"/>
      <c r="R37" s="20"/>
      <c r="S37" s="20"/>
      <c r="T37" s="20"/>
      <c r="U37" s="20"/>
      <c r="V37" s="20"/>
    </row>
    <row r="38" spans="1:22" ht="18.95" customHeight="1">
      <c r="A38" s="237"/>
      <c r="B38" s="214" t="s">
        <v>169</v>
      </c>
      <c r="C38" s="37"/>
      <c r="D38" s="12">
        <v>50</v>
      </c>
      <c r="E38" s="9">
        <v>14.9</v>
      </c>
      <c r="F38" s="9">
        <v>2.29</v>
      </c>
      <c r="G38" s="9">
        <v>7.4999999999999997E-2</v>
      </c>
      <c r="H38" s="9">
        <v>0.67500000000000004</v>
      </c>
      <c r="J38" s="12">
        <v>50</v>
      </c>
      <c r="K38" s="9">
        <f t="shared" si="5"/>
        <v>14.9</v>
      </c>
      <c r="L38" s="9">
        <f t="shared" si="4"/>
        <v>2.29</v>
      </c>
      <c r="M38" s="9">
        <f t="shared" si="4"/>
        <v>7.4999999999999997E-2</v>
      </c>
      <c r="N38" s="9">
        <f t="shared" si="4"/>
        <v>0.67500000000000004</v>
      </c>
      <c r="O38" s="20"/>
      <c r="P38" s="20"/>
      <c r="Q38" s="20"/>
      <c r="R38" s="20"/>
      <c r="S38" s="20"/>
      <c r="T38" s="20"/>
      <c r="U38" s="20"/>
      <c r="V38" s="20"/>
    </row>
    <row r="39" spans="1:22" ht="18.95" customHeight="1">
      <c r="A39" s="230"/>
      <c r="B39" s="209" t="s">
        <v>263</v>
      </c>
      <c r="C39" s="37"/>
      <c r="D39" s="12">
        <v>50</v>
      </c>
      <c r="E39" s="9">
        <v>19.988</v>
      </c>
      <c r="F39" s="9">
        <v>5.97</v>
      </c>
      <c r="G39" s="9">
        <v>0</v>
      </c>
      <c r="H39" s="9">
        <v>0.15</v>
      </c>
      <c r="J39" s="12">
        <v>50</v>
      </c>
      <c r="K39" s="9">
        <f t="shared" si="5"/>
        <v>19.988</v>
      </c>
      <c r="L39" s="9">
        <f t="shared" si="4"/>
        <v>5.97</v>
      </c>
      <c r="M39" s="9">
        <f t="shared" si="4"/>
        <v>0</v>
      </c>
      <c r="N39" s="9">
        <v>0.15</v>
      </c>
      <c r="O39" s="20"/>
      <c r="P39" s="20"/>
      <c r="Q39" s="20"/>
      <c r="R39" s="20"/>
      <c r="S39" s="20"/>
      <c r="T39" s="20"/>
      <c r="U39" s="20"/>
      <c r="V39" s="20"/>
    </row>
    <row r="40" spans="1:22" s="19" customFormat="1" ht="18.95" customHeight="1">
      <c r="A40" s="184"/>
      <c r="B40" s="10"/>
      <c r="C40" s="10" t="s">
        <v>39</v>
      </c>
      <c r="D40" s="33"/>
      <c r="E40" s="63">
        <f>SUM(E26,E28:E39)</f>
        <v>774.90615000000025</v>
      </c>
      <c r="F40" s="63">
        <f t="shared" ref="F40:H40" si="6">SUM(F26,F28:F39)</f>
        <v>101.13605000000003</v>
      </c>
      <c r="G40" s="63">
        <f t="shared" si="6"/>
        <v>29.525100000000002</v>
      </c>
      <c r="H40" s="63">
        <f t="shared" si="6"/>
        <v>27.681999999999999</v>
      </c>
      <c r="J40" s="33"/>
      <c r="K40" s="30">
        <f>SUM(K26,K28:K39)</f>
        <v>955.40615000000025</v>
      </c>
      <c r="L40" s="30">
        <f t="shared" ref="L40:N40" si="7">SUM(L26,L28:L39)</f>
        <v>122.98605000000002</v>
      </c>
      <c r="M40" s="30">
        <f t="shared" si="7"/>
        <v>36.1751</v>
      </c>
      <c r="N40" s="30">
        <f t="shared" si="7"/>
        <v>34.381999999999998</v>
      </c>
      <c r="O40" s="21"/>
      <c r="P40" s="21"/>
      <c r="Q40" s="21"/>
    </row>
    <row r="41" spans="1:22" ht="50.1" customHeight="1">
      <c r="A41" s="198" t="s">
        <v>54</v>
      </c>
      <c r="B41" s="16" t="s">
        <v>6</v>
      </c>
      <c r="C41" s="16" t="s">
        <v>7</v>
      </c>
      <c r="D41" s="15" t="s">
        <v>8</v>
      </c>
      <c r="E41" s="15" t="s">
        <v>9</v>
      </c>
      <c r="F41" s="15" t="s">
        <v>10</v>
      </c>
      <c r="G41" s="15" t="s">
        <v>11</v>
      </c>
      <c r="H41" s="15" t="s">
        <v>12</v>
      </c>
      <c r="J41" s="15" t="s">
        <v>8</v>
      </c>
      <c r="K41" s="15" t="s">
        <v>9</v>
      </c>
      <c r="L41" s="15" t="s">
        <v>10</v>
      </c>
      <c r="M41" s="15" t="s">
        <v>11</v>
      </c>
      <c r="N41" s="15" t="s">
        <v>12</v>
      </c>
      <c r="O41" s="20"/>
      <c r="P41" s="20"/>
      <c r="Q41" s="20"/>
    </row>
    <row r="42" spans="1:22" s="19" customFormat="1" ht="18">
      <c r="A42" s="250"/>
      <c r="B42" s="241" t="s">
        <v>264</v>
      </c>
      <c r="C42" s="203" t="s">
        <v>265</v>
      </c>
      <c r="D42" s="9">
        <v>200</v>
      </c>
      <c r="E42" s="9">
        <v>94.4</v>
      </c>
      <c r="F42" s="9">
        <v>9.68</v>
      </c>
      <c r="G42" s="9">
        <v>4.2</v>
      </c>
      <c r="H42" s="9">
        <v>3.7600000000000002</v>
      </c>
      <c r="J42" s="9">
        <v>300</v>
      </c>
      <c r="K42" s="9">
        <f>J42*E42/D42</f>
        <v>141.6</v>
      </c>
      <c r="L42" s="9">
        <f t="shared" ref="L42:N53" si="8">K42*F42/E42</f>
        <v>14.519999999999998</v>
      </c>
      <c r="M42" s="9">
        <f t="shared" si="8"/>
        <v>6.3</v>
      </c>
      <c r="N42" s="9">
        <f t="shared" si="8"/>
        <v>5.6400000000000006</v>
      </c>
      <c r="O42" s="75"/>
      <c r="P42" s="75"/>
      <c r="Q42" s="22"/>
      <c r="R42" s="22"/>
      <c r="S42" s="22"/>
      <c r="T42" s="21"/>
      <c r="U42" s="21"/>
      <c r="V42" s="21"/>
    </row>
    <row r="43" spans="1:22" s="19" customFormat="1" ht="30.75">
      <c r="A43" s="225" t="s">
        <v>15</v>
      </c>
      <c r="B43" s="241" t="s">
        <v>266</v>
      </c>
      <c r="C43" s="39" t="s">
        <v>267</v>
      </c>
      <c r="D43" s="14">
        <v>200</v>
      </c>
      <c r="E43" s="9">
        <v>106.4</v>
      </c>
      <c r="F43" s="9">
        <v>15.52</v>
      </c>
      <c r="G43" s="9">
        <v>2.504</v>
      </c>
      <c r="H43" s="9">
        <v>3.1760000000000002</v>
      </c>
      <c r="J43" s="14">
        <v>300</v>
      </c>
      <c r="K43" s="9">
        <f t="shared" ref="K43:K53" si="9">J43*E43/D43</f>
        <v>159.6</v>
      </c>
      <c r="L43" s="9">
        <f t="shared" si="8"/>
        <v>23.279999999999998</v>
      </c>
      <c r="M43" s="9">
        <f t="shared" si="8"/>
        <v>3.7559999999999998</v>
      </c>
      <c r="N43" s="9">
        <f t="shared" si="8"/>
        <v>4.7639999999999993</v>
      </c>
      <c r="O43" s="75"/>
      <c r="P43" s="75"/>
      <c r="Q43" s="22"/>
      <c r="R43" s="22"/>
      <c r="S43" s="22"/>
      <c r="T43" s="21"/>
      <c r="U43" s="21"/>
      <c r="V43" s="21"/>
    </row>
    <row r="44" spans="1:22" s="19" customFormat="1" ht="18">
      <c r="A44" s="252"/>
      <c r="B44" s="209" t="s">
        <v>268</v>
      </c>
      <c r="C44" s="204" t="s">
        <v>269</v>
      </c>
      <c r="D44" s="12">
        <v>50</v>
      </c>
      <c r="E44" s="9">
        <v>132</v>
      </c>
      <c r="F44" s="9">
        <v>15.4</v>
      </c>
      <c r="G44" s="9">
        <v>6.85</v>
      </c>
      <c r="H44" s="9">
        <v>1.71</v>
      </c>
      <c r="J44" s="12">
        <v>50</v>
      </c>
      <c r="K44" s="9">
        <f t="shared" si="9"/>
        <v>132</v>
      </c>
      <c r="L44" s="9">
        <f t="shared" si="8"/>
        <v>15.4</v>
      </c>
      <c r="M44" s="9">
        <f t="shared" si="8"/>
        <v>6.85</v>
      </c>
      <c r="N44" s="9">
        <f t="shared" si="8"/>
        <v>1.71</v>
      </c>
      <c r="O44" s="21"/>
      <c r="P44" s="22"/>
      <c r="Q44" s="22"/>
      <c r="R44" s="22"/>
      <c r="S44" s="22"/>
      <c r="T44" s="21"/>
      <c r="U44" s="21"/>
      <c r="V44" s="21"/>
    </row>
    <row r="45" spans="1:22" s="19" customFormat="1" ht="31.5" customHeight="1">
      <c r="A45" s="252"/>
      <c r="B45" s="215" t="s">
        <v>270</v>
      </c>
      <c r="C45" s="39" t="s">
        <v>271</v>
      </c>
      <c r="D45" s="12">
        <v>100</v>
      </c>
      <c r="E45" s="9">
        <v>127.5</v>
      </c>
      <c r="F45" s="9">
        <v>10.9375</v>
      </c>
      <c r="G45" s="9">
        <v>6.9375</v>
      </c>
      <c r="H45" s="9">
        <v>4.0625</v>
      </c>
      <c r="J45" s="12">
        <v>100</v>
      </c>
      <c r="K45" s="9">
        <f t="shared" si="9"/>
        <v>127.5</v>
      </c>
      <c r="L45" s="9">
        <f t="shared" si="8"/>
        <v>10.9375</v>
      </c>
      <c r="M45" s="9">
        <f t="shared" si="8"/>
        <v>6.9375</v>
      </c>
      <c r="N45" s="9">
        <f t="shared" si="8"/>
        <v>4.0625</v>
      </c>
      <c r="O45" s="21"/>
      <c r="P45" s="22"/>
      <c r="Q45" s="22"/>
      <c r="R45" s="22"/>
      <c r="S45" s="22"/>
      <c r="T45" s="21"/>
      <c r="U45" s="21"/>
      <c r="V45" s="21"/>
    </row>
    <row r="46" spans="1:22" s="19" customFormat="1" ht="18">
      <c r="A46" s="237" t="s">
        <v>30</v>
      </c>
      <c r="B46" s="212" t="s">
        <v>31</v>
      </c>
      <c r="C46" s="11"/>
      <c r="D46" s="12">
        <v>50</v>
      </c>
      <c r="E46" s="9">
        <v>28.195</v>
      </c>
      <c r="F46" s="9">
        <v>2.4375</v>
      </c>
      <c r="G46" s="9">
        <v>1.2849999999999999</v>
      </c>
      <c r="H46" s="9">
        <v>1.72</v>
      </c>
      <c r="J46" s="12">
        <v>50</v>
      </c>
      <c r="K46" s="9">
        <f t="shared" si="9"/>
        <v>28.195</v>
      </c>
      <c r="L46" s="9">
        <f t="shared" si="8"/>
        <v>2.4375</v>
      </c>
      <c r="M46" s="9">
        <f t="shared" si="8"/>
        <v>1.2849999999999999</v>
      </c>
      <c r="N46" s="9">
        <f t="shared" si="8"/>
        <v>1.72</v>
      </c>
      <c r="O46" s="21"/>
      <c r="P46" s="22"/>
      <c r="Q46" s="22"/>
      <c r="R46" s="22"/>
      <c r="S46" s="22"/>
      <c r="T46" s="21"/>
      <c r="U46" s="21"/>
      <c r="V46" s="21"/>
    </row>
    <row r="47" spans="1:22" s="19" customFormat="1" ht="18.95" customHeight="1">
      <c r="A47" s="261"/>
      <c r="B47" s="215" t="s">
        <v>50</v>
      </c>
      <c r="C47" s="37" t="s">
        <v>51</v>
      </c>
      <c r="D47" s="12">
        <v>50</v>
      </c>
      <c r="E47" s="9">
        <v>24.264399999999998</v>
      </c>
      <c r="F47" s="9">
        <v>5.891</v>
      </c>
      <c r="G47" s="9">
        <v>2.5000000000000001E-2</v>
      </c>
      <c r="H47" s="9">
        <v>0.18149999999999999</v>
      </c>
      <c r="J47" s="12">
        <v>50</v>
      </c>
      <c r="K47" s="9">
        <f t="shared" si="9"/>
        <v>24.264400000000002</v>
      </c>
      <c r="L47" s="9">
        <f t="shared" si="8"/>
        <v>5.8910000000000009</v>
      </c>
      <c r="M47" s="9">
        <f t="shared" si="8"/>
        <v>2.5000000000000001E-2</v>
      </c>
      <c r="N47" s="9">
        <f t="shared" si="8"/>
        <v>0.18149999999999999</v>
      </c>
      <c r="O47" s="21"/>
      <c r="P47" s="21"/>
      <c r="Q47" s="21"/>
      <c r="R47" s="21"/>
      <c r="S47" s="21"/>
      <c r="T47" s="21"/>
      <c r="U47" s="21"/>
      <c r="V47" s="21"/>
    </row>
    <row r="48" spans="1:22" ht="35.25" customHeight="1">
      <c r="A48" s="261"/>
      <c r="B48" s="217" t="s">
        <v>32</v>
      </c>
      <c r="C48" s="39" t="s">
        <v>33</v>
      </c>
      <c r="D48" s="12">
        <v>50</v>
      </c>
      <c r="E48" s="9">
        <v>37.372999999999998</v>
      </c>
      <c r="F48" s="9">
        <v>6.0614999999999997</v>
      </c>
      <c r="G48" s="9">
        <v>0.75</v>
      </c>
      <c r="H48" s="9">
        <v>1.6</v>
      </c>
      <c r="J48" s="12">
        <v>50</v>
      </c>
      <c r="K48" s="9">
        <f t="shared" si="9"/>
        <v>37.372999999999998</v>
      </c>
      <c r="L48" s="9">
        <f t="shared" si="8"/>
        <v>6.0614999999999997</v>
      </c>
      <c r="M48" s="9">
        <f t="shared" si="8"/>
        <v>0.75</v>
      </c>
      <c r="N48" s="9">
        <f t="shared" si="8"/>
        <v>1.6000000000000003</v>
      </c>
      <c r="O48" s="20"/>
      <c r="P48" s="20"/>
      <c r="Q48" s="20"/>
      <c r="R48" s="20"/>
      <c r="S48" s="20"/>
      <c r="T48" s="20"/>
    </row>
    <row r="49" spans="1:20" ht="18.95" customHeight="1">
      <c r="A49" s="261"/>
      <c r="B49" s="243" t="s">
        <v>34</v>
      </c>
      <c r="C49" s="37" t="s">
        <v>35</v>
      </c>
      <c r="D49" s="12">
        <v>50</v>
      </c>
      <c r="E49" s="9">
        <v>0.2</v>
      </c>
      <c r="F49" s="9">
        <v>0</v>
      </c>
      <c r="G49" s="9">
        <v>0</v>
      </c>
      <c r="H49" s="9">
        <v>0.05</v>
      </c>
      <c r="J49" s="12">
        <v>50</v>
      </c>
      <c r="K49" s="9">
        <f t="shared" si="9"/>
        <v>0.2</v>
      </c>
      <c r="L49" s="9">
        <f t="shared" si="8"/>
        <v>0</v>
      </c>
      <c r="M49" s="9">
        <v>0</v>
      </c>
      <c r="N49" s="9">
        <v>0.05</v>
      </c>
      <c r="O49" s="20"/>
      <c r="P49" s="20"/>
      <c r="Q49" s="20"/>
      <c r="R49" s="20"/>
      <c r="S49" s="20"/>
      <c r="T49" s="20"/>
    </row>
    <row r="50" spans="1:20" ht="18.95" customHeight="1">
      <c r="A50" s="261"/>
      <c r="B50" s="210" t="s">
        <v>36</v>
      </c>
      <c r="C50" s="37"/>
      <c r="D50" s="12">
        <v>50</v>
      </c>
      <c r="E50" s="9">
        <v>123.1</v>
      </c>
      <c r="F50" s="9">
        <v>26.15</v>
      </c>
      <c r="G50" s="9">
        <v>1</v>
      </c>
      <c r="H50" s="9">
        <v>3.5750000000000002</v>
      </c>
      <c r="J50" s="12">
        <v>50</v>
      </c>
      <c r="K50" s="9">
        <f t="shared" si="9"/>
        <v>123.1</v>
      </c>
      <c r="L50" s="9">
        <f t="shared" si="8"/>
        <v>26.15</v>
      </c>
      <c r="M50" s="9">
        <f t="shared" si="8"/>
        <v>1</v>
      </c>
      <c r="N50" s="9">
        <f t="shared" si="8"/>
        <v>3.5750000000000002</v>
      </c>
    </row>
    <row r="51" spans="1:20" ht="18.95" customHeight="1">
      <c r="A51" s="261"/>
      <c r="B51" s="210" t="s">
        <v>272</v>
      </c>
      <c r="C51" s="354" t="s">
        <v>273</v>
      </c>
      <c r="D51" s="12">
        <v>30</v>
      </c>
      <c r="E51" s="9">
        <v>77.900000000000006</v>
      </c>
      <c r="F51" s="9">
        <v>9.92</v>
      </c>
      <c r="G51" s="9">
        <v>3.01</v>
      </c>
      <c r="H51" s="9">
        <v>2.33</v>
      </c>
      <c r="J51" s="12">
        <v>30</v>
      </c>
      <c r="K51" s="9">
        <f t="shared" si="9"/>
        <v>77.900000000000006</v>
      </c>
      <c r="L51" s="9">
        <f t="shared" si="8"/>
        <v>9.92</v>
      </c>
      <c r="M51" s="9">
        <f t="shared" si="8"/>
        <v>3.01</v>
      </c>
      <c r="N51" s="9">
        <f t="shared" si="8"/>
        <v>2.33</v>
      </c>
    </row>
    <row r="52" spans="1:20" ht="18.95" customHeight="1">
      <c r="A52" s="261"/>
      <c r="B52" s="38" t="s">
        <v>52</v>
      </c>
      <c r="C52" s="44"/>
      <c r="D52" s="12">
        <v>50</v>
      </c>
      <c r="E52" s="9">
        <v>16.2</v>
      </c>
      <c r="F52" s="9">
        <v>2.8</v>
      </c>
      <c r="G52" s="9">
        <v>0.1</v>
      </c>
      <c r="H52" s="9">
        <v>0.3</v>
      </c>
      <c r="J52" s="12">
        <v>50</v>
      </c>
      <c r="K52" s="9">
        <f t="shared" si="9"/>
        <v>16.2</v>
      </c>
      <c r="L52" s="9">
        <f t="shared" si="8"/>
        <v>2.8</v>
      </c>
      <c r="M52" s="9">
        <f t="shared" si="8"/>
        <v>9.9999999999999992E-2</v>
      </c>
      <c r="N52" s="9">
        <f t="shared" si="8"/>
        <v>0.29999999999999993</v>
      </c>
    </row>
    <row r="53" spans="1:20" ht="18.95" customHeight="1">
      <c r="A53" s="262"/>
      <c r="B53" s="214" t="s">
        <v>53</v>
      </c>
      <c r="C53" s="52"/>
      <c r="D53" s="12">
        <v>50</v>
      </c>
      <c r="E53" s="9">
        <v>24.038</v>
      </c>
      <c r="F53" s="9">
        <v>6.74</v>
      </c>
      <c r="G53" s="9">
        <v>0</v>
      </c>
      <c r="H53" s="9">
        <v>0</v>
      </c>
      <c r="J53" s="12">
        <v>50</v>
      </c>
      <c r="K53" s="9">
        <f t="shared" si="9"/>
        <v>24.038</v>
      </c>
      <c r="L53" s="9">
        <f t="shared" si="8"/>
        <v>6.74</v>
      </c>
      <c r="M53" s="9">
        <f t="shared" si="8"/>
        <v>0</v>
      </c>
      <c r="N53" s="9">
        <v>0</v>
      </c>
    </row>
    <row r="54" spans="1:20" s="19" customFormat="1" ht="18.95" customHeight="1">
      <c r="A54" s="184"/>
      <c r="B54" s="10"/>
      <c r="C54" s="10" t="s">
        <v>39</v>
      </c>
      <c r="D54" s="32"/>
      <c r="E54" s="34">
        <f>SUM(E42,E44:E53)</f>
        <v>685.17039999999997</v>
      </c>
      <c r="F54" s="34">
        <f t="shared" ref="F54:H54" si="10">SUM(F42,F44:F53)</f>
        <v>96.017499999999998</v>
      </c>
      <c r="G54" s="34">
        <f t="shared" si="10"/>
        <v>24.157499999999999</v>
      </c>
      <c r="H54" s="34">
        <f t="shared" si="10"/>
        <v>19.289000000000005</v>
      </c>
      <c r="J54" s="32"/>
      <c r="K54" s="30">
        <f>SUM(K42,K44:K53)</f>
        <v>732.37040000000002</v>
      </c>
      <c r="L54" s="30">
        <f t="shared" ref="L54:N54" si="11">SUM(L42,L44:L53)</f>
        <v>100.8575</v>
      </c>
      <c r="M54" s="30">
        <f t="shared" si="11"/>
        <v>26.2575</v>
      </c>
      <c r="N54" s="30">
        <f t="shared" si="11"/>
        <v>21.169</v>
      </c>
      <c r="O54" s="18"/>
    </row>
    <row r="55" spans="1:20" ht="50.1" customHeight="1">
      <c r="A55" s="198" t="s">
        <v>74</v>
      </c>
      <c r="B55" s="16" t="s">
        <v>6</v>
      </c>
      <c r="C55" s="16" t="s">
        <v>7</v>
      </c>
      <c r="D55" s="15" t="s">
        <v>8</v>
      </c>
      <c r="E55" s="15" t="s">
        <v>9</v>
      </c>
      <c r="F55" s="15" t="s">
        <v>10</v>
      </c>
      <c r="G55" s="15" t="s">
        <v>11</v>
      </c>
      <c r="H55" s="15" t="s">
        <v>12</v>
      </c>
      <c r="J55" s="15" t="s">
        <v>8</v>
      </c>
      <c r="K55" s="15" t="s">
        <v>9</v>
      </c>
      <c r="L55" s="15" t="s">
        <v>10</v>
      </c>
      <c r="M55" s="15" t="s">
        <v>11</v>
      </c>
      <c r="N55" s="15" t="s">
        <v>12</v>
      </c>
    </row>
    <row r="56" spans="1:20" ht="18">
      <c r="A56" s="245"/>
      <c r="B56" s="217" t="s">
        <v>274</v>
      </c>
      <c r="C56" s="11" t="s">
        <v>275</v>
      </c>
      <c r="D56" s="9">
        <v>120</v>
      </c>
      <c r="E56" s="9">
        <v>144</v>
      </c>
      <c r="F56" s="9">
        <v>7.36</v>
      </c>
      <c r="G56" s="9">
        <v>9.66</v>
      </c>
      <c r="H56" s="9">
        <v>6.6</v>
      </c>
      <c r="J56" s="9">
        <v>140</v>
      </c>
      <c r="K56" s="9">
        <f>J56*E56/D56</f>
        <v>168</v>
      </c>
      <c r="L56" s="9">
        <f t="shared" ref="L56:N71" si="12">K56*F56/E56</f>
        <v>8.586666666666666</v>
      </c>
      <c r="M56" s="9">
        <f t="shared" si="12"/>
        <v>11.27</v>
      </c>
      <c r="N56" s="9">
        <f t="shared" si="12"/>
        <v>7.6999999999999993</v>
      </c>
    </row>
    <row r="57" spans="1:20" ht="30.75">
      <c r="A57" s="225" t="s">
        <v>15</v>
      </c>
      <c r="B57" s="241" t="s">
        <v>276</v>
      </c>
      <c r="C57" s="11" t="s">
        <v>277</v>
      </c>
      <c r="D57" s="14">
        <v>120</v>
      </c>
      <c r="E57" s="9">
        <v>163.19999999999999</v>
      </c>
      <c r="F57" s="9">
        <v>14.580000000000002</v>
      </c>
      <c r="G57" s="9">
        <v>7.7400000000000011</v>
      </c>
      <c r="H57" s="9">
        <v>6.96</v>
      </c>
      <c r="J57" s="14">
        <v>140</v>
      </c>
      <c r="K57" s="9">
        <f t="shared" ref="K57:K71" si="13">J57*E57/D57</f>
        <v>190.4</v>
      </c>
      <c r="L57" s="9">
        <f t="shared" si="12"/>
        <v>17.010000000000005</v>
      </c>
      <c r="M57" s="9">
        <f t="shared" si="12"/>
        <v>9.0300000000000029</v>
      </c>
      <c r="N57" s="9">
        <f t="shared" si="12"/>
        <v>8.120000000000001</v>
      </c>
    </row>
    <row r="58" spans="1:20" ht="18.95" customHeight="1">
      <c r="A58" s="246"/>
      <c r="B58" s="209" t="s">
        <v>61</v>
      </c>
      <c r="C58" s="42" t="s">
        <v>278</v>
      </c>
      <c r="D58" s="12">
        <v>60</v>
      </c>
      <c r="E58" s="9">
        <v>44.37</v>
      </c>
      <c r="F58" s="9">
        <v>10.097999999999999</v>
      </c>
      <c r="G58" s="9">
        <v>6.1199999999999991E-2</v>
      </c>
      <c r="H58" s="9">
        <v>1.1627999999999998</v>
      </c>
      <c r="J58" s="12">
        <v>100</v>
      </c>
      <c r="K58" s="9">
        <f t="shared" si="13"/>
        <v>73.95</v>
      </c>
      <c r="L58" s="9">
        <f t="shared" si="12"/>
        <v>16.829999999999998</v>
      </c>
      <c r="M58" s="9">
        <f t="shared" si="12"/>
        <v>0.10199999999999998</v>
      </c>
      <c r="N58" s="9">
        <f t="shared" si="12"/>
        <v>1.9379999999999997</v>
      </c>
    </row>
    <row r="59" spans="1:20" ht="18.95" customHeight="1">
      <c r="A59" s="246"/>
      <c r="B59" s="210" t="s">
        <v>231</v>
      </c>
      <c r="C59" s="46" t="s">
        <v>232</v>
      </c>
      <c r="D59" s="12">
        <v>60</v>
      </c>
      <c r="E59" s="9">
        <v>48.359999999999992</v>
      </c>
      <c r="F59" s="9">
        <v>10.185</v>
      </c>
      <c r="G59" s="9">
        <v>0.3</v>
      </c>
      <c r="H59" s="9">
        <v>1.7849999999999999</v>
      </c>
      <c r="J59" s="12">
        <v>100</v>
      </c>
      <c r="K59" s="9">
        <f t="shared" si="13"/>
        <v>80.59999999999998</v>
      </c>
      <c r="L59" s="9">
        <f t="shared" si="12"/>
        <v>16.974999999999998</v>
      </c>
      <c r="M59" s="9">
        <f t="shared" si="12"/>
        <v>0.49999999999999989</v>
      </c>
      <c r="N59" s="9">
        <f t="shared" si="12"/>
        <v>2.9749999999999992</v>
      </c>
    </row>
    <row r="60" spans="1:20" ht="18">
      <c r="A60" s="246"/>
      <c r="B60" s="212" t="s">
        <v>279</v>
      </c>
      <c r="C60" s="11" t="s">
        <v>280</v>
      </c>
      <c r="D60" s="12">
        <v>50</v>
      </c>
      <c r="E60" s="9">
        <v>32.200000000000003</v>
      </c>
      <c r="F60" s="9">
        <v>7.95</v>
      </c>
      <c r="G60" s="9">
        <v>0.3</v>
      </c>
      <c r="H60" s="9">
        <v>0.85</v>
      </c>
      <c r="J60" s="12">
        <v>100</v>
      </c>
      <c r="K60" s="9">
        <f t="shared" si="13"/>
        <v>64.400000000000006</v>
      </c>
      <c r="L60" s="9">
        <f t="shared" si="12"/>
        <v>15.9</v>
      </c>
      <c r="M60" s="9">
        <f t="shared" si="12"/>
        <v>0.6</v>
      </c>
      <c r="N60" s="9">
        <f t="shared" si="12"/>
        <v>1.7000000000000002</v>
      </c>
      <c r="O60" s="18"/>
    </row>
    <row r="61" spans="1:20" ht="18.95" customHeight="1">
      <c r="A61" s="246"/>
      <c r="B61" s="212" t="s">
        <v>281</v>
      </c>
      <c r="C61" s="11" t="s">
        <v>282</v>
      </c>
      <c r="D61" s="12">
        <v>50</v>
      </c>
      <c r="E61" s="9">
        <v>90</v>
      </c>
      <c r="F61" s="9">
        <v>2.34</v>
      </c>
      <c r="G61" s="9">
        <v>8.2899999999999991</v>
      </c>
      <c r="H61" s="9">
        <v>1.41</v>
      </c>
      <c r="J61" s="12">
        <v>50</v>
      </c>
      <c r="K61" s="9">
        <f t="shared" si="13"/>
        <v>90</v>
      </c>
      <c r="L61" s="9">
        <f t="shared" si="12"/>
        <v>2.34</v>
      </c>
      <c r="M61" s="9">
        <f t="shared" si="12"/>
        <v>8.2899999999999991</v>
      </c>
      <c r="N61" s="9">
        <f t="shared" si="12"/>
        <v>1.41</v>
      </c>
      <c r="O61" s="18"/>
    </row>
    <row r="62" spans="1:20" ht="18">
      <c r="A62" s="248"/>
      <c r="B62" s="215" t="s">
        <v>66</v>
      </c>
      <c r="C62" s="37" t="s">
        <v>67</v>
      </c>
      <c r="D62" s="12">
        <v>5</v>
      </c>
      <c r="E62" s="9">
        <v>32.189399999999999</v>
      </c>
      <c r="F62" s="9">
        <v>9.7050000000000011E-2</v>
      </c>
      <c r="G62" s="9">
        <v>3.5305500000000003</v>
      </c>
      <c r="H62" s="9">
        <v>1.3550000000000001E-2</v>
      </c>
      <c r="J62" s="12">
        <v>5</v>
      </c>
      <c r="K62" s="9">
        <f t="shared" si="13"/>
        <v>32.189399999999999</v>
      </c>
      <c r="L62" s="9">
        <f t="shared" si="12"/>
        <v>9.7050000000000011E-2</v>
      </c>
      <c r="M62" s="9">
        <f t="shared" si="12"/>
        <v>3.5305500000000003</v>
      </c>
      <c r="N62" s="9">
        <f t="shared" si="12"/>
        <v>1.3550000000000001E-2</v>
      </c>
    </row>
    <row r="63" spans="1:20" ht="18.95" customHeight="1">
      <c r="A63" s="248"/>
      <c r="B63" s="212" t="s">
        <v>283</v>
      </c>
      <c r="C63" s="11" t="s">
        <v>284</v>
      </c>
      <c r="D63" s="12">
        <v>100</v>
      </c>
      <c r="E63" s="9">
        <v>45.308999999999997</v>
      </c>
      <c r="F63" s="9">
        <v>8.6370000000000005</v>
      </c>
      <c r="G63" s="9">
        <v>1.5429999999999999</v>
      </c>
      <c r="H63" s="9">
        <v>0.57399999999999995</v>
      </c>
      <c r="J63" s="12">
        <v>100</v>
      </c>
      <c r="K63" s="9">
        <f t="shared" si="13"/>
        <v>45.308999999999997</v>
      </c>
      <c r="L63" s="9">
        <f t="shared" si="12"/>
        <v>8.6370000000000005</v>
      </c>
      <c r="M63" s="9">
        <f t="shared" si="12"/>
        <v>1.5429999999999999</v>
      </c>
      <c r="N63" s="9">
        <f t="shared" si="12"/>
        <v>0.57399999999999995</v>
      </c>
    </row>
    <row r="64" spans="1:20" ht="18.95" customHeight="1">
      <c r="A64" s="248"/>
      <c r="B64" s="212" t="s">
        <v>285</v>
      </c>
      <c r="C64" s="11"/>
      <c r="D64" s="12">
        <v>100</v>
      </c>
      <c r="E64" s="9">
        <v>59.266666666666666</v>
      </c>
      <c r="F64" s="9">
        <v>11.9</v>
      </c>
      <c r="G64" s="9">
        <v>1.0666666666666667</v>
      </c>
      <c r="H64" s="9">
        <v>3.1333333333333337</v>
      </c>
      <c r="J64" s="12">
        <v>100</v>
      </c>
      <c r="K64" s="9">
        <f t="shared" si="13"/>
        <v>59.266666666666673</v>
      </c>
      <c r="L64" s="9">
        <f t="shared" si="12"/>
        <v>11.900000000000002</v>
      </c>
      <c r="M64" s="9">
        <f t="shared" si="12"/>
        <v>1.0666666666666669</v>
      </c>
      <c r="N64" s="9">
        <f t="shared" si="12"/>
        <v>3.1333333333333342</v>
      </c>
    </row>
    <row r="65" spans="1:16" ht="18.95" customHeight="1">
      <c r="A65" s="248"/>
      <c r="B65" s="208" t="s">
        <v>28</v>
      </c>
      <c r="C65" s="40" t="s">
        <v>29</v>
      </c>
      <c r="D65" s="31">
        <v>10</v>
      </c>
      <c r="E65" s="9">
        <v>60.8767</v>
      </c>
      <c r="F65" s="9">
        <v>1.28</v>
      </c>
      <c r="G65" s="9">
        <v>5.1566999999999998</v>
      </c>
      <c r="H65" s="9">
        <v>2.8232999999999997</v>
      </c>
      <c r="J65" s="12">
        <v>10</v>
      </c>
      <c r="K65" s="9">
        <f t="shared" si="13"/>
        <v>60.876700000000007</v>
      </c>
      <c r="L65" s="9">
        <f t="shared" si="12"/>
        <v>1.28</v>
      </c>
      <c r="M65" s="9">
        <f t="shared" si="12"/>
        <v>5.1566999999999998</v>
      </c>
      <c r="N65" s="9">
        <f t="shared" si="12"/>
        <v>2.8232999999999997</v>
      </c>
    </row>
    <row r="66" spans="1:16" ht="18.95" customHeight="1">
      <c r="A66" s="228" t="s">
        <v>30</v>
      </c>
      <c r="B66" s="212" t="s">
        <v>31</v>
      </c>
      <c r="C66" s="11"/>
      <c r="D66" s="12">
        <v>50</v>
      </c>
      <c r="E66" s="9">
        <v>28.195</v>
      </c>
      <c r="F66" s="9">
        <v>2.4375</v>
      </c>
      <c r="G66" s="9">
        <v>1.2849999999999999</v>
      </c>
      <c r="H66" s="9">
        <v>1.72</v>
      </c>
      <c r="J66" s="12">
        <v>50</v>
      </c>
      <c r="K66" s="9">
        <f t="shared" si="13"/>
        <v>28.195</v>
      </c>
      <c r="L66" s="9">
        <f t="shared" si="12"/>
        <v>2.4375</v>
      </c>
      <c r="M66" s="9">
        <f t="shared" si="12"/>
        <v>1.2849999999999999</v>
      </c>
      <c r="N66" s="9">
        <f t="shared" si="12"/>
        <v>1.72</v>
      </c>
    </row>
    <row r="67" spans="1:16" ht="33.75" customHeight="1">
      <c r="A67" s="248"/>
      <c r="B67" s="210" t="s">
        <v>32</v>
      </c>
      <c r="C67" s="39" t="s">
        <v>33</v>
      </c>
      <c r="D67" s="12">
        <v>50</v>
      </c>
      <c r="E67" s="9">
        <v>37.372999999999998</v>
      </c>
      <c r="F67" s="9">
        <v>6.0614999999999997</v>
      </c>
      <c r="G67" s="9">
        <v>0.75</v>
      </c>
      <c r="H67" s="9">
        <v>1.6</v>
      </c>
      <c r="J67" s="12">
        <v>50</v>
      </c>
      <c r="K67" s="9">
        <f t="shared" si="13"/>
        <v>37.372999999999998</v>
      </c>
      <c r="L67" s="9">
        <f t="shared" si="12"/>
        <v>6.0614999999999997</v>
      </c>
      <c r="M67" s="9">
        <f t="shared" si="12"/>
        <v>0.75</v>
      </c>
      <c r="N67" s="9">
        <f t="shared" si="12"/>
        <v>1.6000000000000003</v>
      </c>
    </row>
    <row r="68" spans="1:16" ht="18.95" customHeight="1">
      <c r="A68" s="248"/>
      <c r="B68" s="210" t="s">
        <v>34</v>
      </c>
      <c r="C68" s="37" t="s">
        <v>35</v>
      </c>
      <c r="D68" s="12">
        <v>50</v>
      </c>
      <c r="E68" s="9">
        <v>0.2</v>
      </c>
      <c r="F68" s="9">
        <v>0</v>
      </c>
      <c r="G68" s="9">
        <v>0</v>
      </c>
      <c r="H68" s="9">
        <v>0.05</v>
      </c>
      <c r="J68" s="12">
        <v>50</v>
      </c>
      <c r="K68" s="9">
        <f t="shared" si="13"/>
        <v>0.2</v>
      </c>
      <c r="L68" s="9">
        <f t="shared" si="12"/>
        <v>0</v>
      </c>
      <c r="M68" s="9">
        <v>0</v>
      </c>
      <c r="N68" s="9">
        <v>0.05</v>
      </c>
    </row>
    <row r="69" spans="1:16" ht="18.95" customHeight="1">
      <c r="A69" s="237"/>
      <c r="B69" s="214" t="s">
        <v>36</v>
      </c>
      <c r="C69" s="37"/>
      <c r="D69" s="12">
        <v>50</v>
      </c>
      <c r="E69" s="9">
        <v>123.1</v>
      </c>
      <c r="F69" s="9">
        <v>26.15</v>
      </c>
      <c r="G69" s="9">
        <v>1</v>
      </c>
      <c r="H69" s="9">
        <v>3.5750000000000002</v>
      </c>
      <c r="J69" s="12">
        <v>50</v>
      </c>
      <c r="K69" s="9">
        <f t="shared" si="13"/>
        <v>123.1</v>
      </c>
      <c r="L69" s="9">
        <f t="shared" si="12"/>
        <v>26.15</v>
      </c>
      <c r="M69" s="9">
        <f t="shared" si="12"/>
        <v>1</v>
      </c>
      <c r="N69" s="9">
        <f t="shared" si="12"/>
        <v>3.5750000000000002</v>
      </c>
    </row>
    <row r="70" spans="1:16" ht="18.95" customHeight="1">
      <c r="A70" s="237"/>
      <c r="B70" s="214" t="s">
        <v>169</v>
      </c>
      <c r="C70" s="37"/>
      <c r="D70" s="12">
        <v>50</v>
      </c>
      <c r="E70" s="9">
        <v>14.9</v>
      </c>
      <c r="F70" s="9">
        <v>2.29</v>
      </c>
      <c r="G70" s="9">
        <v>7.4999999999999997E-2</v>
      </c>
      <c r="H70" s="9">
        <v>0.67500000000000004</v>
      </c>
      <c r="J70" s="12">
        <v>50</v>
      </c>
      <c r="K70" s="9">
        <f t="shared" si="13"/>
        <v>14.9</v>
      </c>
      <c r="L70" s="9">
        <f t="shared" si="12"/>
        <v>2.29</v>
      </c>
      <c r="M70" s="9">
        <f t="shared" si="12"/>
        <v>7.4999999999999997E-2</v>
      </c>
      <c r="N70" s="9">
        <f t="shared" si="12"/>
        <v>0.67500000000000004</v>
      </c>
    </row>
    <row r="71" spans="1:16" ht="18.95" customHeight="1">
      <c r="A71" s="230"/>
      <c r="B71" s="209" t="s">
        <v>263</v>
      </c>
      <c r="C71" s="37"/>
      <c r="D71" s="12">
        <v>50</v>
      </c>
      <c r="E71" s="9">
        <v>19.988</v>
      </c>
      <c r="F71" s="9">
        <v>5.97</v>
      </c>
      <c r="G71" s="9">
        <v>0</v>
      </c>
      <c r="H71" s="9">
        <v>0.15</v>
      </c>
      <c r="J71" s="12">
        <v>50</v>
      </c>
      <c r="K71" s="9">
        <f t="shared" si="13"/>
        <v>19.988</v>
      </c>
      <c r="L71" s="9">
        <f t="shared" si="12"/>
        <v>5.97</v>
      </c>
      <c r="M71" s="9">
        <f t="shared" si="12"/>
        <v>0</v>
      </c>
      <c r="N71" s="9">
        <v>0.15</v>
      </c>
    </row>
    <row r="72" spans="1:16" ht="18.95" customHeight="1">
      <c r="A72" s="184"/>
      <c r="B72" s="10"/>
      <c r="C72" s="10" t="s">
        <v>39</v>
      </c>
      <c r="D72" s="31"/>
      <c r="E72" s="60">
        <f>SUM(E56,E58:E71)</f>
        <v>780.32776666666678</v>
      </c>
      <c r="F72" s="60">
        <f t="shared" ref="F72:H72" si="14">SUM(F56,F58:F71)</f>
        <v>102.75605</v>
      </c>
      <c r="G72" s="60">
        <f t="shared" si="14"/>
        <v>33.018116666666671</v>
      </c>
      <c r="H72" s="60">
        <f t="shared" si="14"/>
        <v>26.121983333333333</v>
      </c>
      <c r="J72" s="31"/>
      <c r="K72" s="30">
        <f>SUM(K56,K58:K71)</f>
        <v>898.34776666666676</v>
      </c>
      <c r="L72" s="30">
        <f t="shared" ref="L72:N72" si="15">SUM(L56,L58:L71)</f>
        <v>125.45471666666667</v>
      </c>
      <c r="M72" s="30">
        <f t="shared" si="15"/>
        <v>35.168916666666668</v>
      </c>
      <c r="N72" s="30">
        <f t="shared" si="15"/>
        <v>30.037183333333331</v>
      </c>
    </row>
    <row r="73" spans="1:16" ht="50.1" customHeight="1">
      <c r="A73" s="198" t="s">
        <v>83</v>
      </c>
      <c r="B73" s="16" t="s">
        <v>6</v>
      </c>
      <c r="C73" s="16" t="s">
        <v>7</v>
      </c>
      <c r="D73" s="15" t="s">
        <v>8</v>
      </c>
      <c r="E73" s="15" t="s">
        <v>9</v>
      </c>
      <c r="F73" s="15" t="s">
        <v>10</v>
      </c>
      <c r="G73" s="15" t="s">
        <v>11</v>
      </c>
      <c r="H73" s="15" t="s">
        <v>12</v>
      </c>
      <c r="J73" s="15" t="s">
        <v>8</v>
      </c>
      <c r="K73" s="15" t="s">
        <v>9</v>
      </c>
      <c r="L73" s="15" t="s">
        <v>10</v>
      </c>
      <c r="M73" s="15" t="s">
        <v>11</v>
      </c>
      <c r="N73" s="15" t="s">
        <v>12</v>
      </c>
    </row>
    <row r="74" spans="1:16" ht="30.75">
      <c r="A74" s="250"/>
      <c r="B74" s="208" t="s">
        <v>286</v>
      </c>
      <c r="C74" s="44" t="s">
        <v>287</v>
      </c>
      <c r="D74" s="71">
        <v>75</v>
      </c>
      <c r="E74" s="71">
        <v>133.5</v>
      </c>
      <c r="F74" s="71">
        <v>0.1875</v>
      </c>
      <c r="G74" s="71">
        <v>5.49</v>
      </c>
      <c r="H74" s="71">
        <v>20.85</v>
      </c>
      <c r="J74" s="9">
        <v>80</v>
      </c>
      <c r="K74" s="9">
        <f>J74*E74/D74</f>
        <v>142.4</v>
      </c>
      <c r="L74" s="9">
        <f t="shared" ref="L74:N89" si="16">K74*F74/E74</f>
        <v>0.2</v>
      </c>
      <c r="M74" s="9">
        <f t="shared" si="16"/>
        <v>5.8560000000000008</v>
      </c>
      <c r="N74" s="9">
        <f t="shared" si="16"/>
        <v>22.240000000000006</v>
      </c>
    </row>
    <row r="75" spans="1:16" ht="31.5">
      <c r="A75" s="225" t="s">
        <v>15</v>
      </c>
      <c r="B75" s="218" t="s">
        <v>288</v>
      </c>
      <c r="C75" s="42" t="s">
        <v>289</v>
      </c>
      <c r="D75" s="77">
        <v>50</v>
      </c>
      <c r="E75" s="71">
        <v>41.3</v>
      </c>
      <c r="F75" s="71">
        <v>4.8600000000000003</v>
      </c>
      <c r="G75" s="71">
        <v>1.66</v>
      </c>
      <c r="H75" s="71">
        <v>1.27</v>
      </c>
      <c r="J75" s="14">
        <v>60</v>
      </c>
      <c r="K75" s="9">
        <f t="shared" ref="K75:K89" si="17">J75*E75/D75</f>
        <v>49.56</v>
      </c>
      <c r="L75" s="9">
        <f t="shared" si="16"/>
        <v>5.8320000000000016</v>
      </c>
      <c r="M75" s="9">
        <f t="shared" si="16"/>
        <v>1.9920000000000002</v>
      </c>
      <c r="N75" s="9">
        <f t="shared" si="16"/>
        <v>1.524</v>
      </c>
    </row>
    <row r="76" spans="1:16" ht="18">
      <c r="A76" s="225"/>
      <c r="B76" s="216" t="s">
        <v>59</v>
      </c>
      <c r="C76" s="11" t="s">
        <v>90</v>
      </c>
      <c r="D76" s="12">
        <v>60</v>
      </c>
      <c r="E76" s="9">
        <v>94.621200000000002</v>
      </c>
      <c r="F76" s="9">
        <v>16.125599999999999</v>
      </c>
      <c r="G76" s="9">
        <v>2.8451999999999997</v>
      </c>
      <c r="H76" s="9">
        <v>1.3662000000000001</v>
      </c>
      <c r="J76" s="12">
        <v>100</v>
      </c>
      <c r="K76" s="9">
        <f t="shared" si="17"/>
        <v>157.70200000000003</v>
      </c>
      <c r="L76" s="9">
        <f t="shared" si="16"/>
        <v>26.876000000000001</v>
      </c>
      <c r="M76" s="9">
        <f t="shared" si="16"/>
        <v>4.742</v>
      </c>
      <c r="N76" s="9">
        <f t="shared" si="16"/>
        <v>2.2770000000000006</v>
      </c>
    </row>
    <row r="77" spans="1:16" ht="18">
      <c r="A77" s="225"/>
      <c r="B77" s="209" t="s">
        <v>18</v>
      </c>
      <c r="C77" s="58" t="s">
        <v>290</v>
      </c>
      <c r="D77" s="12">
        <v>60</v>
      </c>
      <c r="E77" s="9">
        <v>90.8</v>
      </c>
      <c r="F77" s="9">
        <v>15.8</v>
      </c>
      <c r="G77" s="9">
        <v>1.55</v>
      </c>
      <c r="H77" s="9">
        <v>2.74</v>
      </c>
      <c r="J77" s="12">
        <v>100</v>
      </c>
      <c r="K77" s="9">
        <f t="shared" si="17"/>
        <v>151.33333333333334</v>
      </c>
      <c r="L77" s="9">
        <f t="shared" si="16"/>
        <v>26.333333333333339</v>
      </c>
      <c r="M77" s="9">
        <f t="shared" si="16"/>
        <v>2.5833333333333339</v>
      </c>
      <c r="N77" s="9">
        <f t="shared" si="16"/>
        <v>4.5666666666666682</v>
      </c>
    </row>
    <row r="78" spans="1:16" ht="18">
      <c r="A78" s="251"/>
      <c r="B78" s="260" t="s">
        <v>62</v>
      </c>
      <c r="C78" s="42" t="s">
        <v>291</v>
      </c>
      <c r="D78" s="72">
        <v>50</v>
      </c>
      <c r="E78" s="71">
        <v>44.323500000000003</v>
      </c>
      <c r="F78" s="71">
        <v>7.4645000000000001</v>
      </c>
      <c r="G78" s="71">
        <v>1.7244999999999999</v>
      </c>
      <c r="H78" s="71">
        <v>0.72099999999999997</v>
      </c>
      <c r="J78" s="12">
        <v>60</v>
      </c>
      <c r="K78" s="9">
        <f t="shared" si="17"/>
        <v>53.188200000000009</v>
      </c>
      <c r="L78" s="9">
        <f t="shared" si="16"/>
        <v>8.9573999999999998</v>
      </c>
      <c r="M78" s="9">
        <f t="shared" si="16"/>
        <v>2.0693999999999999</v>
      </c>
      <c r="N78" s="9">
        <f t="shared" si="16"/>
        <v>0.86519999999999997</v>
      </c>
    </row>
    <row r="79" spans="1:16" ht="18.95" customHeight="1">
      <c r="A79" s="252"/>
      <c r="B79" s="215" t="s">
        <v>292</v>
      </c>
      <c r="C79" s="39" t="s">
        <v>293</v>
      </c>
      <c r="D79" s="12">
        <v>50</v>
      </c>
      <c r="E79" s="9">
        <v>59.125999999999998</v>
      </c>
      <c r="F79" s="9">
        <v>4.077</v>
      </c>
      <c r="G79" s="9">
        <v>3.9460000000000002</v>
      </c>
      <c r="H79" s="9">
        <v>1.873</v>
      </c>
      <c r="J79" s="12">
        <v>50</v>
      </c>
      <c r="K79" s="9">
        <f t="shared" si="17"/>
        <v>59.125999999999998</v>
      </c>
      <c r="L79" s="9">
        <f t="shared" si="16"/>
        <v>4.077</v>
      </c>
      <c r="M79" s="9">
        <f t="shared" si="16"/>
        <v>3.9460000000000006</v>
      </c>
      <c r="N79" s="9">
        <f t="shared" si="16"/>
        <v>1.8730000000000002</v>
      </c>
      <c r="O79" s="75"/>
      <c r="P79" s="75"/>
    </row>
    <row r="80" spans="1:16" ht="18.95" customHeight="1">
      <c r="A80" s="252"/>
      <c r="B80" s="215" t="s">
        <v>64</v>
      </c>
      <c r="C80" s="47" t="s">
        <v>294</v>
      </c>
      <c r="D80" s="72">
        <v>10</v>
      </c>
      <c r="E80" s="71">
        <v>12.790300000000002</v>
      </c>
      <c r="F80" s="71">
        <v>1.4038000000000002</v>
      </c>
      <c r="G80" s="71">
        <v>0.68620000000000003</v>
      </c>
      <c r="H80" s="71">
        <v>0.25559999999999999</v>
      </c>
      <c r="J80" s="12">
        <v>10</v>
      </c>
      <c r="K80" s="9">
        <f t="shared" si="17"/>
        <v>12.790300000000002</v>
      </c>
      <c r="L80" s="9">
        <f t="shared" si="16"/>
        <v>1.4038000000000002</v>
      </c>
      <c r="M80" s="9">
        <f t="shared" si="16"/>
        <v>0.68620000000000003</v>
      </c>
      <c r="N80" s="9">
        <f t="shared" si="16"/>
        <v>0.25559999999999999</v>
      </c>
    </row>
    <row r="81" spans="1:14" ht="18.95" customHeight="1">
      <c r="A81" s="252"/>
      <c r="B81" s="215" t="s">
        <v>295</v>
      </c>
      <c r="C81" s="44" t="s">
        <v>296</v>
      </c>
      <c r="D81" s="72">
        <v>100</v>
      </c>
      <c r="E81" s="71">
        <v>40.700000000000003</v>
      </c>
      <c r="F81" s="71">
        <v>6.67</v>
      </c>
      <c r="G81" s="71">
        <v>0.247</v>
      </c>
      <c r="H81" s="71">
        <v>1.72</v>
      </c>
      <c r="J81" s="12">
        <v>100</v>
      </c>
      <c r="K81" s="9">
        <f t="shared" si="17"/>
        <v>40.700000000000003</v>
      </c>
      <c r="L81" s="9">
        <f t="shared" si="16"/>
        <v>6.669999999999999</v>
      </c>
      <c r="M81" s="9">
        <f t="shared" si="16"/>
        <v>0.24699999999999994</v>
      </c>
      <c r="N81" s="9">
        <f t="shared" si="16"/>
        <v>1.7199999999999995</v>
      </c>
    </row>
    <row r="82" spans="1:14" ht="18">
      <c r="A82" s="253"/>
      <c r="B82" s="210" t="s">
        <v>297</v>
      </c>
      <c r="C82" s="73" t="s">
        <v>298</v>
      </c>
      <c r="D82" s="72">
        <v>100</v>
      </c>
      <c r="E82" s="71">
        <v>30.086666666666666</v>
      </c>
      <c r="F82" s="71">
        <v>5.4333333333333345</v>
      </c>
      <c r="G82" s="71">
        <v>0.36666666666666681</v>
      </c>
      <c r="H82" s="71">
        <v>2.3333333333333339</v>
      </c>
      <c r="I82" s="13"/>
      <c r="J82" s="12">
        <v>100</v>
      </c>
      <c r="K82" s="9">
        <f t="shared" si="17"/>
        <v>30.086666666666666</v>
      </c>
      <c r="L82" s="9">
        <f t="shared" si="16"/>
        <v>5.4333333333333345</v>
      </c>
      <c r="M82" s="9">
        <f t="shared" si="16"/>
        <v>0.36666666666666681</v>
      </c>
      <c r="N82" s="9">
        <f t="shared" si="16"/>
        <v>2.3333333333333339</v>
      </c>
    </row>
    <row r="83" spans="1:14" ht="18.95" customHeight="1">
      <c r="A83" s="253"/>
      <c r="B83" s="208" t="s">
        <v>28</v>
      </c>
      <c r="C83" s="40" t="s">
        <v>29</v>
      </c>
      <c r="D83" s="74">
        <v>10</v>
      </c>
      <c r="E83" s="71">
        <v>60.8767</v>
      </c>
      <c r="F83" s="71">
        <v>1.28</v>
      </c>
      <c r="G83" s="71">
        <v>5.1566999999999998</v>
      </c>
      <c r="H83" s="71">
        <v>2.8232999999999997</v>
      </c>
      <c r="J83" s="12">
        <v>10</v>
      </c>
      <c r="K83" s="9">
        <f t="shared" si="17"/>
        <v>60.876700000000007</v>
      </c>
      <c r="L83" s="9">
        <f t="shared" si="16"/>
        <v>1.28</v>
      </c>
      <c r="M83" s="9">
        <f t="shared" si="16"/>
        <v>5.1566999999999998</v>
      </c>
      <c r="N83" s="9">
        <f t="shared" si="16"/>
        <v>2.8232999999999997</v>
      </c>
    </row>
    <row r="84" spans="1:14" ht="18.95" customHeight="1">
      <c r="A84" s="225" t="s">
        <v>30</v>
      </c>
      <c r="B84" s="212" t="s">
        <v>31</v>
      </c>
      <c r="C84" s="73"/>
      <c r="D84" s="72">
        <v>50</v>
      </c>
      <c r="E84" s="71">
        <v>28.195</v>
      </c>
      <c r="F84" s="71">
        <v>2.4375</v>
      </c>
      <c r="G84" s="71">
        <v>1.2849999999999999</v>
      </c>
      <c r="H84" s="71">
        <v>1.72</v>
      </c>
      <c r="J84" s="12">
        <v>50</v>
      </c>
      <c r="K84" s="9">
        <f t="shared" si="17"/>
        <v>28.195</v>
      </c>
      <c r="L84" s="9">
        <f t="shared" si="16"/>
        <v>2.4375</v>
      </c>
      <c r="M84" s="9">
        <f t="shared" si="16"/>
        <v>1.2849999999999999</v>
      </c>
      <c r="N84" s="9">
        <f t="shared" si="16"/>
        <v>1.72</v>
      </c>
    </row>
    <row r="85" spans="1:14" ht="18">
      <c r="A85" s="261"/>
      <c r="B85" s="213" t="s">
        <v>32</v>
      </c>
      <c r="C85" s="39" t="s">
        <v>33</v>
      </c>
      <c r="D85" s="72">
        <v>50</v>
      </c>
      <c r="E85" s="71">
        <v>37.372999999999998</v>
      </c>
      <c r="F85" s="71">
        <v>6.0614999999999997</v>
      </c>
      <c r="G85" s="71">
        <v>0.75</v>
      </c>
      <c r="H85" s="71">
        <v>1.6</v>
      </c>
      <c r="J85" s="12">
        <v>50</v>
      </c>
      <c r="K85" s="9">
        <f t="shared" si="17"/>
        <v>37.372999999999998</v>
      </c>
      <c r="L85" s="9">
        <f t="shared" si="16"/>
        <v>6.0614999999999997</v>
      </c>
      <c r="M85" s="9">
        <f t="shared" si="16"/>
        <v>0.75</v>
      </c>
      <c r="N85" s="9">
        <f t="shared" si="16"/>
        <v>1.6000000000000003</v>
      </c>
    </row>
    <row r="86" spans="1:14" ht="18.95" customHeight="1">
      <c r="A86" s="259"/>
      <c r="B86" s="213" t="s">
        <v>34</v>
      </c>
      <c r="C86" s="59" t="s">
        <v>35</v>
      </c>
      <c r="D86" s="72">
        <v>50</v>
      </c>
      <c r="E86" s="71">
        <v>0.2</v>
      </c>
      <c r="F86" s="71">
        <v>0</v>
      </c>
      <c r="G86" s="71">
        <v>0</v>
      </c>
      <c r="H86" s="71">
        <v>0.05</v>
      </c>
      <c r="J86" s="12">
        <v>50</v>
      </c>
      <c r="K86" s="9">
        <f t="shared" si="17"/>
        <v>0.2</v>
      </c>
      <c r="L86" s="9">
        <f t="shared" si="16"/>
        <v>0</v>
      </c>
      <c r="M86" s="9">
        <v>0</v>
      </c>
      <c r="N86" s="9">
        <v>0.05</v>
      </c>
    </row>
    <row r="87" spans="1:14" ht="18.95" customHeight="1">
      <c r="A87" s="248"/>
      <c r="B87" s="210" t="s">
        <v>36</v>
      </c>
      <c r="C87" s="59"/>
      <c r="D87" s="72">
        <v>50</v>
      </c>
      <c r="E87" s="71">
        <v>123.1</v>
      </c>
      <c r="F87" s="71">
        <v>26.15</v>
      </c>
      <c r="G87" s="71">
        <v>1</v>
      </c>
      <c r="H87" s="71">
        <v>3.5750000000000002</v>
      </c>
      <c r="J87" s="273">
        <v>50</v>
      </c>
      <c r="K87" s="9">
        <f t="shared" si="17"/>
        <v>123.1</v>
      </c>
      <c r="L87" s="9">
        <f t="shared" si="16"/>
        <v>26.15</v>
      </c>
      <c r="M87" s="9">
        <f t="shared" si="16"/>
        <v>1</v>
      </c>
      <c r="N87" s="9">
        <f t="shared" si="16"/>
        <v>3.5750000000000002</v>
      </c>
    </row>
    <row r="88" spans="1:14" ht="18.95" customHeight="1">
      <c r="A88" s="248"/>
      <c r="B88" s="38" t="s">
        <v>52</v>
      </c>
      <c r="C88" s="44"/>
      <c r="D88" s="12">
        <v>50</v>
      </c>
      <c r="E88" s="9">
        <v>16.2</v>
      </c>
      <c r="F88" s="9">
        <v>2.8</v>
      </c>
      <c r="G88" s="9">
        <v>0.1</v>
      </c>
      <c r="H88" s="9">
        <v>0.3</v>
      </c>
      <c r="J88" s="273">
        <v>50</v>
      </c>
      <c r="K88" s="9">
        <f t="shared" si="17"/>
        <v>16.2</v>
      </c>
      <c r="L88" s="9">
        <f t="shared" si="16"/>
        <v>2.8</v>
      </c>
      <c r="M88" s="9">
        <f t="shared" si="16"/>
        <v>9.9999999999999992E-2</v>
      </c>
      <c r="N88" s="9">
        <f t="shared" si="16"/>
        <v>0.29999999999999993</v>
      </c>
    </row>
    <row r="89" spans="1:14" ht="18.95" customHeight="1">
      <c r="A89" s="249"/>
      <c r="B89" s="214" t="s">
        <v>53</v>
      </c>
      <c r="C89" s="52"/>
      <c r="D89" s="12">
        <v>50</v>
      </c>
      <c r="E89" s="9">
        <v>24.038</v>
      </c>
      <c r="F89" s="9">
        <v>6.74</v>
      </c>
      <c r="G89" s="9">
        <v>0</v>
      </c>
      <c r="H89" s="9">
        <v>0</v>
      </c>
      <c r="J89" s="273">
        <v>50</v>
      </c>
      <c r="K89" s="9">
        <f t="shared" si="17"/>
        <v>24.038</v>
      </c>
      <c r="L89" s="9">
        <f t="shared" si="16"/>
        <v>6.74</v>
      </c>
      <c r="M89" s="9">
        <f t="shared" si="16"/>
        <v>0</v>
      </c>
      <c r="N89" s="9">
        <v>0</v>
      </c>
    </row>
    <row r="90" spans="1:14" ht="18.95" customHeight="1">
      <c r="A90" s="184"/>
      <c r="B90" s="10"/>
      <c r="C90" s="10" t="s">
        <v>39</v>
      </c>
      <c r="D90" s="276"/>
      <c r="E90" s="34">
        <f>SUM(E74,E76:E89)</f>
        <v>795.93036666666683</v>
      </c>
      <c r="F90" s="34">
        <f t="shared" ref="F90:H90" si="18">SUM(F74,F76:F89)</f>
        <v>102.63073333333332</v>
      </c>
      <c r="G90" s="34">
        <f t="shared" si="18"/>
        <v>25.14726666666667</v>
      </c>
      <c r="H90" s="34">
        <f t="shared" si="18"/>
        <v>41.927433333333333</v>
      </c>
      <c r="J90" s="276"/>
      <c r="K90" s="34">
        <f>SUM(K74,K76:K89)</f>
        <v>937.30920000000037</v>
      </c>
      <c r="L90" s="34">
        <f t="shared" ref="L90:N90" si="19">SUM(L74,L76:L89)</f>
        <v>125.41986666666668</v>
      </c>
      <c r="M90" s="34">
        <f t="shared" si="19"/>
        <v>28.788300000000003</v>
      </c>
      <c r="N90" s="34">
        <f t="shared" si="19"/>
        <v>46.199100000000008</v>
      </c>
    </row>
    <row r="91" spans="1:14" ht="18.95" customHeight="1">
      <c r="A91" s="359" t="s">
        <v>99</v>
      </c>
      <c r="B91" s="360"/>
      <c r="C91" s="360"/>
      <c r="D91" s="361"/>
      <c r="E91" s="8">
        <f>AVERAGE(E24,E40,E54,E72,E90)</f>
        <v>753.82200666666688</v>
      </c>
      <c r="F91" s="8">
        <f t="shared" ref="F91:H91" si="20">AVERAGE(F24,F40,F54,F72,F90)</f>
        <v>100.56518666666666</v>
      </c>
      <c r="G91" s="8">
        <f t="shared" si="20"/>
        <v>27.779146666666669</v>
      </c>
      <c r="H91" s="8">
        <f t="shared" si="20"/>
        <v>28.021833333333337</v>
      </c>
      <c r="J91" s="334"/>
      <c r="K91" s="7">
        <f>AVERAGE(K90,K72,K54,K40,K24)</f>
        <v>879.80829333333349</v>
      </c>
      <c r="L91" s="7">
        <f t="shared" ref="L91:N91" si="21">AVERAGE(L90,L72,L54,L40,L24)</f>
        <v>119.54902666666666</v>
      </c>
      <c r="M91" s="7">
        <f t="shared" si="21"/>
        <v>31.454473333333333</v>
      </c>
      <c r="N91" s="7">
        <f t="shared" si="21"/>
        <v>32.110553333333328</v>
      </c>
    </row>
    <row r="92" spans="1:14" ht="18.95" customHeight="1">
      <c r="A92" s="6"/>
      <c r="B92" s="5"/>
      <c r="C92" s="362" t="s">
        <v>239</v>
      </c>
      <c r="D92" s="363"/>
      <c r="E92" s="277"/>
      <c r="F92" s="4">
        <f>(F91*4)/E91*100</f>
        <v>53.362828772461491</v>
      </c>
      <c r="G92" s="4">
        <f>(G91*9)/E91*100</f>
        <v>33.165961963027854</v>
      </c>
      <c r="H92" s="4">
        <f>(H91*4)/E91*100</f>
        <v>14.869204181100185</v>
      </c>
      <c r="J92" s="335"/>
      <c r="K92" s="4"/>
      <c r="L92" s="4">
        <f>(L91*4)/K91*100</f>
        <v>54.352307234445696</v>
      </c>
      <c r="M92" s="4">
        <f>(M91*9)/K91*100</f>
        <v>32.176357297958027</v>
      </c>
      <c r="N92" s="4">
        <f>(N91*4)/K91*100</f>
        <v>14.598886405890054</v>
      </c>
    </row>
    <row r="93" spans="1:14" ht="18.95" customHeight="1">
      <c r="A93" s="6"/>
      <c r="B93" s="5"/>
      <c r="C93" s="362" t="s">
        <v>101</v>
      </c>
      <c r="D93" s="363"/>
      <c r="E93" s="336" t="s">
        <v>102</v>
      </c>
      <c r="F93" s="337" t="s">
        <v>103</v>
      </c>
      <c r="G93" s="337" t="s">
        <v>104</v>
      </c>
      <c r="H93" s="337" t="s">
        <v>105</v>
      </c>
      <c r="J93" s="335"/>
      <c r="K93" s="337" t="s">
        <v>106</v>
      </c>
      <c r="L93" s="337" t="s">
        <v>103</v>
      </c>
      <c r="M93" s="337" t="s">
        <v>104</v>
      </c>
      <c r="N93" s="337" t="s">
        <v>105</v>
      </c>
    </row>
    <row r="94" spans="1:14" ht="18.95" customHeight="1">
      <c r="A94" s="370" t="s">
        <v>107</v>
      </c>
      <c r="B94" s="371"/>
      <c r="C94" s="371"/>
      <c r="D94" s="371"/>
      <c r="E94" s="371"/>
      <c r="F94" s="371"/>
      <c r="G94" s="371"/>
      <c r="H94" s="371"/>
      <c r="I94" s="371"/>
      <c r="J94" s="371"/>
      <c r="K94" s="371"/>
      <c r="L94" s="371"/>
      <c r="M94" s="371"/>
      <c r="N94" s="372"/>
    </row>
    <row r="95" spans="1:14" ht="18.95" customHeight="1">
      <c r="A95" s="382" t="s">
        <v>108</v>
      </c>
      <c r="B95" s="383"/>
      <c r="C95" s="383"/>
      <c r="D95" s="383"/>
      <c r="E95" s="383"/>
      <c r="F95" s="383"/>
      <c r="G95" s="383"/>
      <c r="H95" s="383"/>
      <c r="K95" s="351"/>
      <c r="L95" s="351"/>
      <c r="M95" s="351"/>
      <c r="N95" s="352"/>
    </row>
    <row r="96" spans="1:14" ht="18.95" customHeight="1">
      <c r="A96" s="382" t="s">
        <v>109</v>
      </c>
      <c r="B96" s="383"/>
      <c r="C96" s="383"/>
      <c r="D96" s="383"/>
      <c r="E96" s="383"/>
      <c r="F96" s="383"/>
      <c r="G96" s="383"/>
      <c r="H96" s="383"/>
      <c r="I96" s="343"/>
      <c r="N96" s="338"/>
    </row>
    <row r="97" spans="1:14" ht="18.95" customHeight="1">
      <c r="A97" s="373" t="s">
        <v>110</v>
      </c>
      <c r="B97" s="374"/>
      <c r="C97" s="374"/>
      <c r="D97" s="374"/>
      <c r="E97" s="374"/>
      <c r="F97" s="374"/>
      <c r="G97" s="374"/>
      <c r="H97" s="374"/>
      <c r="N97" s="338"/>
    </row>
    <row r="98" spans="1:14" ht="18.95" customHeight="1">
      <c r="A98" s="373" t="s">
        <v>111</v>
      </c>
      <c r="B98" s="374"/>
      <c r="C98" s="374"/>
      <c r="D98" s="374"/>
      <c r="E98" s="374"/>
      <c r="F98" s="374"/>
      <c r="G98" s="374"/>
      <c r="H98" s="374"/>
      <c r="N98" s="338"/>
    </row>
    <row r="99" spans="1:14" ht="18.95" customHeight="1">
      <c r="A99" s="370" t="s">
        <v>112</v>
      </c>
      <c r="B99" s="371"/>
      <c r="C99" s="371"/>
      <c r="D99" s="371"/>
      <c r="E99" s="371"/>
      <c r="F99" s="371"/>
      <c r="G99" s="371"/>
      <c r="H99" s="371"/>
      <c r="I99" s="371"/>
      <c r="J99" s="371"/>
      <c r="K99" s="371"/>
      <c r="L99" s="371"/>
      <c r="M99" s="371"/>
      <c r="N99" s="372"/>
    </row>
    <row r="100" spans="1:14" ht="18.95" customHeight="1">
      <c r="A100" s="3" t="s">
        <v>113</v>
      </c>
      <c r="B100" s="343" t="s">
        <v>114</v>
      </c>
      <c r="C100" s="343"/>
      <c r="D100" s="343"/>
      <c r="E100" s="350"/>
      <c r="F100" s="350"/>
      <c r="G100" s="350"/>
      <c r="H100" s="350"/>
      <c r="N100" s="338"/>
    </row>
    <row r="101" spans="1:14" ht="18.95" customHeight="1">
      <c r="A101" s="3" t="s">
        <v>115</v>
      </c>
      <c r="B101" s="343" t="s">
        <v>116</v>
      </c>
      <c r="C101" s="343"/>
      <c r="D101" s="343"/>
      <c r="E101" s="350"/>
      <c r="F101" s="350"/>
      <c r="G101" s="350"/>
      <c r="H101" s="350"/>
      <c r="N101" s="338"/>
    </row>
    <row r="102" spans="1:14" ht="18.95" customHeight="1">
      <c r="A102" s="3" t="s">
        <v>117</v>
      </c>
      <c r="B102" s="343" t="s">
        <v>118</v>
      </c>
      <c r="C102" s="343"/>
      <c r="D102" s="343"/>
      <c r="E102" s="350"/>
      <c r="F102" s="350"/>
      <c r="G102" s="350"/>
      <c r="H102" s="350"/>
      <c r="J102" s="343"/>
      <c r="K102" s="350"/>
      <c r="L102" s="350"/>
      <c r="M102" s="350"/>
      <c r="N102" s="2"/>
    </row>
    <row r="103" spans="1:14" ht="18.95" customHeight="1">
      <c r="A103" s="370" t="s">
        <v>119</v>
      </c>
      <c r="B103" s="371"/>
      <c r="C103" s="371"/>
      <c r="D103" s="371"/>
      <c r="E103" s="371"/>
      <c r="F103" s="371"/>
      <c r="G103" s="371"/>
      <c r="H103" s="371"/>
      <c r="I103" s="371"/>
      <c r="J103" s="371"/>
      <c r="K103" s="371"/>
      <c r="L103" s="371"/>
      <c r="M103" s="371"/>
      <c r="N103" s="372"/>
    </row>
    <row r="104" spans="1:14" ht="18.95" customHeight="1">
      <c r="A104" s="79" t="s">
        <v>120</v>
      </c>
      <c r="B104" s="342"/>
      <c r="C104" s="342"/>
      <c r="D104" s="342"/>
      <c r="E104" s="342"/>
      <c r="F104" s="342"/>
      <c r="G104" s="342"/>
      <c r="H104" s="342"/>
      <c r="N104" s="338"/>
    </row>
    <row r="105" spans="1:14">
      <c r="A105" s="348" t="s">
        <v>121</v>
      </c>
      <c r="B105" s="81"/>
      <c r="C105" s="81"/>
      <c r="D105" s="81"/>
      <c r="E105" s="81"/>
      <c r="F105" s="81"/>
      <c r="G105" s="81"/>
      <c r="H105" s="81"/>
      <c r="I105" s="81"/>
      <c r="J105" s="81"/>
      <c r="K105" s="81"/>
      <c r="L105" s="81"/>
      <c r="M105" s="81"/>
      <c r="N105" s="339"/>
    </row>
  </sheetData>
  <mergeCells count="15">
    <mergeCell ref="C1:C7"/>
    <mergeCell ref="D7:H7"/>
    <mergeCell ref="J7:N7"/>
    <mergeCell ref="A103:N103"/>
    <mergeCell ref="A99:N99"/>
    <mergeCell ref="A94:N94"/>
    <mergeCell ref="A95:H95"/>
    <mergeCell ref="A97:H97"/>
    <mergeCell ref="A98:H98"/>
    <mergeCell ref="A96:H96"/>
    <mergeCell ref="A1:B5"/>
    <mergeCell ref="A6:B6"/>
    <mergeCell ref="A91:D91"/>
    <mergeCell ref="C92:D92"/>
    <mergeCell ref="C93:D93"/>
  </mergeCells>
  <pageMargins left="0.25" right="0.25" top="0.75" bottom="0.75" header="0.3" footer="0.3"/>
  <pageSetup paperSize="9" scale="52" fitToHeight="0" orientation="landscape" r:id="rId1"/>
  <rowBreaks count="2" manualBreakCount="2">
    <brk id="40" max="7" man="1"/>
    <brk id="72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0A21B-CAD8-4B53-96DE-D135B46C7D2B}">
  <sheetPr>
    <tabColor theme="9" tint="0.59999389629810485"/>
    <pageSetUpPr fitToPage="1"/>
  </sheetPr>
  <dimension ref="A1:W100"/>
  <sheetViews>
    <sheetView topLeftCell="A51" zoomScale="60" zoomScaleNormal="60" workbookViewId="0">
      <selection activeCell="K86" sqref="K86"/>
    </sheetView>
  </sheetViews>
  <sheetFormatPr defaultColWidth="9.25" defaultRowHeight="15"/>
  <cols>
    <col min="1" max="1" width="25.625" style="1" customWidth="1"/>
    <col min="2" max="2" width="55.875" style="1" customWidth="1"/>
    <col min="3" max="3" width="100.625" style="1" customWidth="1"/>
    <col min="4" max="8" width="15.625" style="1" customWidth="1"/>
    <col min="9" max="9" width="9.25" style="1"/>
    <col min="10" max="14" width="15.625" style="1" customWidth="1"/>
    <col min="15" max="16384" width="9.25" style="1"/>
  </cols>
  <sheetData>
    <row r="1" spans="1:14" ht="18.95" customHeight="1">
      <c r="A1" s="357" t="e" vm="1">
        <v>#VALUE!</v>
      </c>
      <c r="B1" s="357"/>
      <c r="C1" s="365" t="e" vm="2">
        <v>#VALUE!</v>
      </c>
    </row>
    <row r="2" spans="1:14" ht="18.95" customHeight="1">
      <c r="A2" s="357"/>
      <c r="B2" s="357"/>
      <c r="C2" s="365"/>
    </row>
    <row r="3" spans="1:14" ht="18.95" customHeight="1">
      <c r="A3" s="357"/>
      <c r="B3" s="357"/>
      <c r="C3" s="365"/>
    </row>
    <row r="4" spans="1:14" ht="18.95" customHeight="1">
      <c r="A4" s="357"/>
      <c r="B4" s="357"/>
      <c r="C4" s="365"/>
    </row>
    <row r="5" spans="1:14" ht="18.95" customHeight="1">
      <c r="A5" s="357"/>
      <c r="B5" s="357"/>
      <c r="C5" s="365"/>
    </row>
    <row r="6" spans="1:14" ht="30">
      <c r="A6" s="358" t="s">
        <v>299</v>
      </c>
      <c r="B6" s="358"/>
      <c r="C6" s="365"/>
    </row>
    <row r="7" spans="1:14" ht="30">
      <c r="A7" s="27" t="s">
        <v>300</v>
      </c>
      <c r="B7" s="27" t="s">
        <v>301</v>
      </c>
      <c r="C7" s="366"/>
      <c r="D7" s="367" t="s">
        <v>3</v>
      </c>
      <c r="E7" s="368"/>
      <c r="F7" s="368"/>
      <c r="G7" s="368"/>
      <c r="H7" s="369"/>
      <c r="J7" s="367" t="s">
        <v>4</v>
      </c>
      <c r="K7" s="368"/>
      <c r="L7" s="368"/>
      <c r="M7" s="368"/>
      <c r="N7" s="369"/>
    </row>
    <row r="8" spans="1:14" s="19" customFormat="1" ht="50.1" customHeight="1">
      <c r="A8" s="198" t="s">
        <v>5</v>
      </c>
      <c r="B8" s="29" t="s">
        <v>6</v>
      </c>
      <c r="C8" s="16" t="s">
        <v>7</v>
      </c>
      <c r="D8" s="15" t="s">
        <v>8</v>
      </c>
      <c r="E8" s="15" t="s">
        <v>9</v>
      </c>
      <c r="F8" s="15" t="s">
        <v>10</v>
      </c>
      <c r="G8" s="15" t="s">
        <v>11</v>
      </c>
      <c r="H8" s="15" t="s">
        <v>12</v>
      </c>
      <c r="J8" s="15" t="s">
        <v>8</v>
      </c>
      <c r="K8" s="15" t="s">
        <v>9</v>
      </c>
      <c r="L8" s="15" t="s">
        <v>10</v>
      </c>
      <c r="M8" s="15" t="s">
        <v>11</v>
      </c>
      <c r="N8" s="15" t="s">
        <v>12</v>
      </c>
    </row>
    <row r="9" spans="1:14" ht="30.75">
      <c r="A9" s="224"/>
      <c r="B9" s="209" t="s">
        <v>302</v>
      </c>
      <c r="C9" s="11" t="s">
        <v>303</v>
      </c>
      <c r="D9" s="55">
        <v>120</v>
      </c>
      <c r="E9" s="9">
        <v>88.4</v>
      </c>
      <c r="F9" s="9">
        <v>5.66</v>
      </c>
      <c r="G9" s="9">
        <v>4.66</v>
      </c>
      <c r="H9" s="9">
        <v>5.48</v>
      </c>
      <c r="J9" s="9">
        <v>140</v>
      </c>
      <c r="K9" s="9">
        <f>J9*E9/D9</f>
        <v>117.86666666666669</v>
      </c>
      <c r="L9" s="9">
        <f t="shared" ref="L9:N23" si="0">K9*F9/E9</f>
        <v>7.5466666666666677</v>
      </c>
      <c r="M9" s="9">
        <f t="shared" si="0"/>
        <v>6.2133333333333338</v>
      </c>
      <c r="N9" s="9">
        <f t="shared" si="0"/>
        <v>7.3066666666666675</v>
      </c>
    </row>
    <row r="10" spans="1:14" ht="31.5">
      <c r="A10" s="225" t="s">
        <v>15</v>
      </c>
      <c r="B10" s="215" t="s">
        <v>304</v>
      </c>
      <c r="C10" s="207" t="s">
        <v>305</v>
      </c>
      <c r="D10" s="55">
        <v>120</v>
      </c>
      <c r="E10" s="9">
        <v>95.28</v>
      </c>
      <c r="F10" s="9">
        <v>14.28</v>
      </c>
      <c r="G10" s="9">
        <v>2.472</v>
      </c>
      <c r="H10" s="9">
        <v>2.9159999999999995</v>
      </c>
      <c r="J10" s="14">
        <v>140</v>
      </c>
      <c r="K10" s="9">
        <f t="shared" ref="K10:K23" si="1">J10*E10/D10</f>
        <v>127.04000000000002</v>
      </c>
      <c r="L10" s="9">
        <f t="shared" si="0"/>
        <v>19.04</v>
      </c>
      <c r="M10" s="9">
        <f t="shared" si="0"/>
        <v>3.2960000000000003</v>
      </c>
      <c r="N10" s="9">
        <f t="shared" si="0"/>
        <v>3.8879999999999999</v>
      </c>
    </row>
    <row r="11" spans="1:14" ht="18.95" customHeight="1">
      <c r="A11" s="226"/>
      <c r="B11" s="210" t="s">
        <v>231</v>
      </c>
      <c r="C11" s="46" t="s">
        <v>232</v>
      </c>
      <c r="D11" s="12">
        <v>60</v>
      </c>
      <c r="E11" s="9">
        <v>48.359999999999992</v>
      </c>
      <c r="F11" s="9">
        <v>10.185</v>
      </c>
      <c r="G11" s="9">
        <v>0.3</v>
      </c>
      <c r="H11" s="9">
        <v>1.7849999999999999</v>
      </c>
      <c r="J11" s="12">
        <v>100</v>
      </c>
      <c r="K11" s="9">
        <f t="shared" si="1"/>
        <v>80.599999999999994</v>
      </c>
      <c r="L11" s="9">
        <f t="shared" si="0"/>
        <v>16.975000000000001</v>
      </c>
      <c r="M11" s="9">
        <f t="shared" si="0"/>
        <v>0.50000000000000011</v>
      </c>
      <c r="N11" s="9">
        <f t="shared" si="0"/>
        <v>2.9750000000000005</v>
      </c>
    </row>
    <row r="12" spans="1:14" ht="18.95" customHeight="1">
      <c r="A12" s="227"/>
      <c r="B12" s="209" t="s">
        <v>128</v>
      </c>
      <c r="C12" s="35" t="s">
        <v>190</v>
      </c>
      <c r="D12" s="12">
        <v>60</v>
      </c>
      <c r="E12" s="9">
        <v>80.400000000000006</v>
      </c>
      <c r="F12" s="9">
        <v>16.32</v>
      </c>
      <c r="G12" s="9">
        <v>0</v>
      </c>
      <c r="H12" s="9">
        <v>2.48</v>
      </c>
      <c r="J12" s="12">
        <v>100</v>
      </c>
      <c r="K12" s="9">
        <f t="shared" si="1"/>
        <v>134</v>
      </c>
      <c r="L12" s="9">
        <f t="shared" si="0"/>
        <v>27.2</v>
      </c>
      <c r="M12" s="9">
        <f t="shared" si="0"/>
        <v>0</v>
      </c>
      <c r="N12" s="9">
        <f>J12*H12/D12</f>
        <v>4.1333333333333337</v>
      </c>
    </row>
    <row r="13" spans="1:14" ht="18.95" customHeight="1">
      <c r="A13" s="227"/>
      <c r="B13" s="215" t="s">
        <v>22</v>
      </c>
      <c r="C13" s="35"/>
      <c r="D13" s="31">
        <v>50</v>
      </c>
      <c r="E13" s="9">
        <v>17.236499999999999</v>
      </c>
      <c r="F13" s="9">
        <v>4.5220000000000002</v>
      </c>
      <c r="G13" s="9">
        <v>0.1065</v>
      </c>
      <c r="H13" s="9">
        <v>0.31900000000000001</v>
      </c>
      <c r="J13" s="12">
        <v>100</v>
      </c>
      <c r="K13" s="9">
        <f t="shared" si="1"/>
        <v>34.472999999999999</v>
      </c>
      <c r="L13" s="9">
        <f t="shared" si="0"/>
        <v>9.0440000000000005</v>
      </c>
      <c r="M13" s="9">
        <f t="shared" si="0"/>
        <v>0.21299999999999999</v>
      </c>
      <c r="N13" s="9">
        <f t="shared" si="0"/>
        <v>0.6379999999999999</v>
      </c>
    </row>
    <row r="14" spans="1:14" ht="18.95" customHeight="1">
      <c r="A14" s="227"/>
      <c r="B14" s="242" t="s">
        <v>306</v>
      </c>
      <c r="C14" s="52" t="s">
        <v>307</v>
      </c>
      <c r="D14" s="31">
        <v>100</v>
      </c>
      <c r="E14" s="9">
        <v>41.8</v>
      </c>
      <c r="F14" s="9">
        <v>5.2751196169999996</v>
      </c>
      <c r="G14" s="9">
        <v>0.13733714299999999</v>
      </c>
      <c r="H14" s="9">
        <v>1.6058375629999999</v>
      </c>
      <c r="J14" s="12">
        <v>100</v>
      </c>
      <c r="K14" s="9">
        <f t="shared" si="1"/>
        <v>41.8</v>
      </c>
      <c r="L14" s="9">
        <f t="shared" si="0"/>
        <v>5.2751196169999996</v>
      </c>
      <c r="M14" s="9">
        <f t="shared" si="0"/>
        <v>0.13733714299999999</v>
      </c>
      <c r="N14" s="9">
        <f t="shared" si="0"/>
        <v>1.6058375629999999</v>
      </c>
    </row>
    <row r="15" spans="1:14" ht="18.95" customHeight="1">
      <c r="A15" s="227"/>
      <c r="B15" s="263" t="s">
        <v>308</v>
      </c>
      <c r="C15" s="47"/>
      <c r="D15" s="54">
        <v>100</v>
      </c>
      <c r="E15" s="9">
        <v>43.9</v>
      </c>
      <c r="F15" s="9">
        <v>5.55</v>
      </c>
      <c r="G15" s="9">
        <v>0.3</v>
      </c>
      <c r="H15" s="9">
        <v>2.86</v>
      </c>
      <c r="J15" s="12">
        <v>100</v>
      </c>
      <c r="K15" s="9">
        <f t="shared" si="1"/>
        <v>43.9</v>
      </c>
      <c r="L15" s="9">
        <f t="shared" si="0"/>
        <v>5.55</v>
      </c>
      <c r="M15" s="9">
        <f t="shared" si="0"/>
        <v>0.3</v>
      </c>
      <c r="N15" s="9">
        <f t="shared" si="0"/>
        <v>2.86</v>
      </c>
    </row>
    <row r="16" spans="1:14" ht="18.95" customHeight="1">
      <c r="A16" s="227"/>
      <c r="B16" s="208" t="s">
        <v>28</v>
      </c>
      <c r="C16" s="40" t="s">
        <v>29</v>
      </c>
      <c r="D16" s="31">
        <v>15</v>
      </c>
      <c r="E16" s="9">
        <v>91.315049999999999</v>
      </c>
      <c r="F16" s="9">
        <v>1.92</v>
      </c>
      <c r="G16" s="9">
        <v>7.7350499999999993</v>
      </c>
      <c r="H16" s="9">
        <v>4.2349499999999995</v>
      </c>
      <c r="J16" s="12">
        <v>15</v>
      </c>
      <c r="K16" s="9">
        <f t="shared" si="1"/>
        <v>91.315049999999999</v>
      </c>
      <c r="L16" s="9">
        <f t="shared" si="0"/>
        <v>1.92</v>
      </c>
      <c r="M16" s="9">
        <f t="shared" si="0"/>
        <v>7.7350499999999993</v>
      </c>
      <c r="N16" s="9">
        <f t="shared" si="0"/>
        <v>4.2349499999999995</v>
      </c>
    </row>
    <row r="17" spans="1:23" ht="18.95" customHeight="1">
      <c r="A17" s="227"/>
      <c r="B17" s="215" t="s">
        <v>23</v>
      </c>
      <c r="C17" s="52" t="s">
        <v>24</v>
      </c>
      <c r="D17" s="31">
        <v>10</v>
      </c>
      <c r="E17" s="9">
        <v>4.1116999999999999</v>
      </c>
      <c r="F17" s="9">
        <v>0.54580000000000006</v>
      </c>
      <c r="G17" s="9">
        <v>4.9100000000000005E-2</v>
      </c>
      <c r="H17" s="9">
        <v>0.38</v>
      </c>
      <c r="J17" s="12">
        <v>10</v>
      </c>
      <c r="K17" s="9">
        <f t="shared" si="1"/>
        <v>4.1116999999999999</v>
      </c>
      <c r="L17" s="9">
        <f t="shared" si="0"/>
        <v>0.54580000000000006</v>
      </c>
      <c r="M17" s="9">
        <f t="shared" si="0"/>
        <v>4.9100000000000005E-2</v>
      </c>
      <c r="N17" s="9">
        <f t="shared" si="0"/>
        <v>0.38</v>
      </c>
    </row>
    <row r="18" spans="1:23" ht="18.95" customHeight="1">
      <c r="A18" s="228" t="s">
        <v>30</v>
      </c>
      <c r="B18" s="212" t="s">
        <v>309</v>
      </c>
      <c r="C18" s="11"/>
      <c r="D18" s="12">
        <v>50</v>
      </c>
      <c r="E18" s="9">
        <v>28.195</v>
      </c>
      <c r="F18" s="9">
        <v>2.4375</v>
      </c>
      <c r="G18" s="9">
        <v>1.2849999999999999</v>
      </c>
      <c r="H18" s="9">
        <v>1.72</v>
      </c>
      <c r="I18" s="13"/>
      <c r="J18" s="12">
        <v>50</v>
      </c>
      <c r="K18" s="9">
        <f t="shared" si="1"/>
        <v>28.195</v>
      </c>
      <c r="L18" s="9">
        <f t="shared" si="0"/>
        <v>2.4375</v>
      </c>
      <c r="M18" s="9">
        <f t="shared" si="0"/>
        <v>1.2849999999999999</v>
      </c>
      <c r="N18" s="9">
        <f t="shared" si="0"/>
        <v>1.72</v>
      </c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30.75" customHeight="1">
      <c r="A19" s="227"/>
      <c r="B19" s="215" t="s">
        <v>310</v>
      </c>
      <c r="C19" s="39" t="s">
        <v>33</v>
      </c>
      <c r="D19" s="12">
        <v>50</v>
      </c>
      <c r="E19" s="9">
        <v>37.372999999999998</v>
      </c>
      <c r="F19" s="9">
        <v>6.0614999999999997</v>
      </c>
      <c r="G19" s="9">
        <v>0.75</v>
      </c>
      <c r="H19" s="9">
        <v>1.6</v>
      </c>
      <c r="I19" s="13"/>
      <c r="J19" s="12">
        <v>50</v>
      </c>
      <c r="K19" s="9">
        <f t="shared" si="1"/>
        <v>37.372999999999998</v>
      </c>
      <c r="L19" s="9">
        <f t="shared" si="0"/>
        <v>6.0614999999999997</v>
      </c>
      <c r="M19" s="9">
        <f t="shared" si="0"/>
        <v>0.75</v>
      </c>
      <c r="N19" s="9">
        <f t="shared" si="0"/>
        <v>1.6000000000000003</v>
      </c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8.95" customHeight="1">
      <c r="A20" s="227"/>
      <c r="B20" s="215" t="s">
        <v>34</v>
      </c>
      <c r="C20" s="52" t="s">
        <v>35</v>
      </c>
      <c r="D20" s="53">
        <v>50</v>
      </c>
      <c r="E20" s="9">
        <v>0.2</v>
      </c>
      <c r="F20" s="9">
        <v>0</v>
      </c>
      <c r="G20" s="9">
        <v>0</v>
      </c>
      <c r="H20" s="9">
        <v>0.05</v>
      </c>
      <c r="I20" s="13"/>
      <c r="J20" s="12">
        <v>50</v>
      </c>
      <c r="K20" s="9">
        <f t="shared" si="1"/>
        <v>0.2</v>
      </c>
      <c r="L20" s="9">
        <f t="shared" si="0"/>
        <v>0</v>
      </c>
      <c r="M20" s="9">
        <v>0</v>
      </c>
      <c r="N20" s="9">
        <v>0.05</v>
      </c>
      <c r="O20" s="20"/>
      <c r="P20" s="20"/>
      <c r="Q20" s="20"/>
      <c r="R20" s="20"/>
      <c r="S20" s="20"/>
      <c r="T20" s="20"/>
      <c r="U20" s="20"/>
      <c r="V20" s="20"/>
      <c r="W20" s="20"/>
    </row>
    <row r="21" spans="1:23" ht="18.95" customHeight="1">
      <c r="A21" s="227"/>
      <c r="B21" s="215" t="s">
        <v>311</v>
      </c>
      <c r="C21" s="52"/>
      <c r="D21" s="31">
        <v>30</v>
      </c>
      <c r="E21" s="9">
        <v>73.86</v>
      </c>
      <c r="F21" s="9">
        <v>15.69</v>
      </c>
      <c r="G21" s="9">
        <v>0.6</v>
      </c>
      <c r="H21" s="9">
        <v>2.145</v>
      </c>
      <c r="J21" s="12">
        <v>30</v>
      </c>
      <c r="K21" s="9">
        <f t="shared" si="1"/>
        <v>73.86</v>
      </c>
      <c r="L21" s="9">
        <f t="shared" si="0"/>
        <v>15.69</v>
      </c>
      <c r="M21" s="9">
        <f t="shared" si="0"/>
        <v>0.6</v>
      </c>
      <c r="N21" s="9">
        <f t="shared" si="0"/>
        <v>2.145</v>
      </c>
      <c r="O21" s="20"/>
      <c r="P21" s="20"/>
      <c r="Q21" s="20"/>
      <c r="R21" s="20"/>
      <c r="S21" s="20"/>
      <c r="T21" s="20"/>
      <c r="U21" s="20"/>
      <c r="V21" s="20"/>
      <c r="W21" s="20"/>
    </row>
    <row r="22" spans="1:23" ht="18.95" customHeight="1">
      <c r="A22" s="227"/>
      <c r="B22" s="36" t="s">
        <v>73</v>
      </c>
      <c r="C22" s="35"/>
      <c r="D22" s="12">
        <v>50</v>
      </c>
      <c r="E22" s="9">
        <v>9.4499999999999993</v>
      </c>
      <c r="F22" s="9">
        <v>1.45</v>
      </c>
      <c r="G22" s="9">
        <v>0.05</v>
      </c>
      <c r="H22" s="9">
        <v>0.4</v>
      </c>
      <c r="J22" s="12">
        <v>50</v>
      </c>
      <c r="K22" s="9">
        <f t="shared" si="1"/>
        <v>9.4499999999999993</v>
      </c>
      <c r="L22" s="9">
        <f t="shared" si="0"/>
        <v>1.45</v>
      </c>
      <c r="M22" s="9">
        <f t="shared" si="0"/>
        <v>4.9999999999999996E-2</v>
      </c>
      <c r="N22" s="9">
        <f t="shared" si="0"/>
        <v>0.39999999999999997</v>
      </c>
      <c r="O22" s="20"/>
      <c r="P22" s="20"/>
      <c r="Q22" s="20"/>
      <c r="R22" s="20"/>
      <c r="S22" s="20"/>
      <c r="T22" s="20"/>
      <c r="U22" s="20"/>
      <c r="V22" s="20"/>
      <c r="W22" s="20"/>
    </row>
    <row r="23" spans="1:23" ht="18.95" customHeight="1">
      <c r="A23" s="265"/>
      <c r="B23" s="215" t="s">
        <v>38</v>
      </c>
      <c r="C23" s="52"/>
      <c r="D23" s="31">
        <v>50</v>
      </c>
      <c r="E23" s="9">
        <v>19.988</v>
      </c>
      <c r="F23" s="9">
        <v>5.97</v>
      </c>
      <c r="G23" s="9">
        <v>0</v>
      </c>
      <c r="H23" s="9">
        <v>0.15</v>
      </c>
      <c r="J23" s="12">
        <v>50</v>
      </c>
      <c r="K23" s="9">
        <f t="shared" si="1"/>
        <v>19.988</v>
      </c>
      <c r="L23" s="9">
        <f t="shared" si="0"/>
        <v>5.97</v>
      </c>
      <c r="M23" s="9">
        <f t="shared" si="0"/>
        <v>0</v>
      </c>
      <c r="N23" s="9">
        <v>0.15</v>
      </c>
      <c r="O23" s="20"/>
      <c r="P23" s="20"/>
      <c r="Q23" s="20"/>
      <c r="R23" s="20"/>
      <c r="S23" s="20"/>
      <c r="T23" s="20"/>
      <c r="U23" s="20"/>
      <c r="V23" s="20"/>
      <c r="W23" s="20"/>
    </row>
    <row r="24" spans="1:23" s="19" customFormat="1" ht="18.95" customHeight="1">
      <c r="A24" s="395" t="s">
        <v>39</v>
      </c>
      <c r="B24" s="396"/>
      <c r="C24" s="397"/>
      <c r="D24" s="17"/>
      <c r="E24" s="30">
        <f>SUM(E9,E11:E23)</f>
        <v>659.47908333333339</v>
      </c>
      <c r="F24" s="30">
        <f t="shared" ref="F24:H24" si="2">SUM(F9,F11:F23)</f>
        <v>95.887252950333334</v>
      </c>
      <c r="G24" s="30">
        <f t="shared" si="2"/>
        <v>16.956153809666667</v>
      </c>
      <c r="H24" s="30">
        <f t="shared" si="2"/>
        <v>27.863787562999999</v>
      </c>
      <c r="J24" s="17"/>
      <c r="K24" s="30">
        <f>SUM(K9,K11:K23)</f>
        <v>717.13241666666704</v>
      </c>
      <c r="L24" s="30">
        <f t="shared" ref="L24:N24" si="3">SUM(L9,L11:L23)</f>
        <v>105.66558628366666</v>
      </c>
      <c r="M24" s="30">
        <f t="shared" si="3"/>
        <v>17.832820476333335</v>
      </c>
      <c r="N24" s="30">
        <f t="shared" si="3"/>
        <v>30.198787563</v>
      </c>
      <c r="O24" s="21"/>
      <c r="P24" s="21"/>
      <c r="Q24" s="21"/>
      <c r="R24" s="21"/>
      <c r="S24" s="21"/>
      <c r="T24" s="21"/>
      <c r="U24" s="21"/>
      <c r="V24" s="21"/>
      <c r="W24" s="21"/>
    </row>
    <row r="25" spans="1:23" ht="50.1" customHeight="1">
      <c r="A25" s="198" t="s">
        <v>40</v>
      </c>
      <c r="B25" s="16" t="s">
        <v>6</v>
      </c>
      <c r="C25" s="16" t="s">
        <v>7</v>
      </c>
      <c r="D25" s="15" t="s">
        <v>8</v>
      </c>
      <c r="E25" s="15" t="s">
        <v>9</v>
      </c>
      <c r="F25" s="15" t="s">
        <v>10</v>
      </c>
      <c r="G25" s="15" t="s">
        <v>11</v>
      </c>
      <c r="H25" s="15" t="s">
        <v>12</v>
      </c>
      <c r="J25" s="15" t="s">
        <v>8</v>
      </c>
      <c r="K25" s="15" t="s">
        <v>9</v>
      </c>
      <c r="L25" s="15" t="s">
        <v>10</v>
      </c>
      <c r="M25" s="15" t="s">
        <v>11</v>
      </c>
      <c r="N25" s="15" t="s">
        <v>12</v>
      </c>
      <c r="O25" s="20"/>
      <c r="P25" s="20"/>
      <c r="Q25" s="20"/>
      <c r="R25" s="20"/>
      <c r="S25" s="20"/>
      <c r="T25" s="20"/>
      <c r="U25" s="20"/>
      <c r="V25" s="20"/>
      <c r="W25" s="20"/>
    </row>
    <row r="26" spans="1:23" ht="30">
      <c r="A26" s="231"/>
      <c r="B26" s="217" t="s">
        <v>312</v>
      </c>
      <c r="C26" s="50" t="s">
        <v>313</v>
      </c>
      <c r="D26" s="9">
        <v>200</v>
      </c>
      <c r="E26" s="9">
        <v>156</v>
      </c>
      <c r="F26" s="9">
        <v>7.83</v>
      </c>
      <c r="G26" s="9">
        <v>10.3</v>
      </c>
      <c r="H26" s="9">
        <v>6.93</v>
      </c>
      <c r="I26" s="13"/>
      <c r="J26" s="9">
        <v>300</v>
      </c>
      <c r="K26" s="9">
        <f>J26*E26/D26</f>
        <v>234</v>
      </c>
      <c r="L26" s="9">
        <f t="shared" ref="L26:N37" si="4">K26*F26/E26</f>
        <v>11.745000000000001</v>
      </c>
      <c r="M26" s="9">
        <f t="shared" si="4"/>
        <v>15.450000000000001</v>
      </c>
      <c r="N26" s="9">
        <f t="shared" si="4"/>
        <v>10.395</v>
      </c>
      <c r="O26" s="20"/>
      <c r="P26" s="20"/>
      <c r="Q26" s="20"/>
      <c r="R26" s="20"/>
      <c r="S26" s="20"/>
      <c r="T26" s="20"/>
      <c r="U26" s="20"/>
      <c r="V26" s="20"/>
      <c r="W26" s="20"/>
    </row>
    <row r="27" spans="1:23" ht="24.95" customHeight="1">
      <c r="A27" s="225" t="s">
        <v>15</v>
      </c>
      <c r="B27" s="210" t="s">
        <v>314</v>
      </c>
      <c r="C27" s="50" t="s">
        <v>315</v>
      </c>
      <c r="D27" s="14">
        <v>200</v>
      </c>
      <c r="E27" s="9">
        <v>150.4</v>
      </c>
      <c r="F27" s="9">
        <v>13.32</v>
      </c>
      <c r="G27" s="9">
        <v>7.28</v>
      </c>
      <c r="H27" s="9">
        <v>4.5199999999999996</v>
      </c>
      <c r="I27" s="13"/>
      <c r="J27" s="14">
        <v>300</v>
      </c>
      <c r="K27" s="9">
        <f t="shared" ref="K27:K37" si="5">J27*E27/D27</f>
        <v>225.6</v>
      </c>
      <c r="L27" s="9">
        <f t="shared" si="4"/>
        <v>19.98</v>
      </c>
      <c r="M27" s="9">
        <f t="shared" si="4"/>
        <v>10.920000000000002</v>
      </c>
      <c r="N27" s="9">
        <f t="shared" si="4"/>
        <v>6.78</v>
      </c>
      <c r="O27" s="20"/>
      <c r="P27" s="20"/>
      <c r="Q27" s="20"/>
      <c r="R27" s="20"/>
      <c r="S27" s="20"/>
      <c r="T27" s="20"/>
      <c r="U27" s="20"/>
      <c r="V27" s="20"/>
      <c r="W27" s="20"/>
    </row>
    <row r="28" spans="1:23" ht="18.95" customHeight="1">
      <c r="A28" s="236"/>
      <c r="B28" s="215" t="s">
        <v>316</v>
      </c>
      <c r="C28" s="50"/>
      <c r="D28" s="12">
        <v>30</v>
      </c>
      <c r="E28" s="9">
        <v>35.520000000000003</v>
      </c>
      <c r="F28" s="9">
        <v>1.2299999999999998</v>
      </c>
      <c r="G28" s="9">
        <v>3</v>
      </c>
      <c r="H28" s="9">
        <v>0.89999999999999991</v>
      </c>
      <c r="I28" s="13"/>
      <c r="J28" s="12">
        <v>30</v>
      </c>
      <c r="K28" s="9">
        <f t="shared" si="5"/>
        <v>35.520000000000003</v>
      </c>
      <c r="L28" s="9">
        <f t="shared" si="4"/>
        <v>1.2299999999999998</v>
      </c>
      <c r="M28" s="9">
        <f t="shared" si="4"/>
        <v>3</v>
      </c>
      <c r="N28" s="9">
        <f t="shared" si="4"/>
        <v>0.89999999999999991</v>
      </c>
      <c r="O28" s="20"/>
      <c r="P28" s="20"/>
      <c r="Q28" s="20"/>
      <c r="R28" s="20"/>
      <c r="S28" s="20"/>
      <c r="T28" s="20"/>
      <c r="U28" s="20"/>
      <c r="V28" s="20"/>
      <c r="W28" s="20"/>
    </row>
    <row r="29" spans="1:23" s="48" customFormat="1" ht="18">
      <c r="A29" s="266"/>
      <c r="B29" s="209" t="s">
        <v>317</v>
      </c>
      <c r="C29" s="11" t="s">
        <v>318</v>
      </c>
      <c r="D29" s="12">
        <v>100</v>
      </c>
      <c r="E29" s="9">
        <v>164</v>
      </c>
      <c r="F29" s="9">
        <v>14.5</v>
      </c>
      <c r="G29" s="9">
        <v>9.26</v>
      </c>
      <c r="H29" s="9">
        <v>5.48</v>
      </c>
      <c r="I29" s="49"/>
      <c r="J29" s="12">
        <v>100</v>
      </c>
      <c r="K29" s="9">
        <f t="shared" si="5"/>
        <v>164</v>
      </c>
      <c r="L29" s="9">
        <f t="shared" si="4"/>
        <v>14.5</v>
      </c>
      <c r="M29" s="9">
        <f t="shared" si="4"/>
        <v>9.2600000000000016</v>
      </c>
      <c r="N29" s="9">
        <f t="shared" si="4"/>
        <v>5.4800000000000013</v>
      </c>
    </row>
    <row r="30" spans="1:23" s="23" customFormat="1" ht="18">
      <c r="A30" s="267"/>
      <c r="B30" s="209" t="s">
        <v>319</v>
      </c>
      <c r="C30" s="39" t="s">
        <v>320</v>
      </c>
      <c r="D30" s="12">
        <v>100</v>
      </c>
      <c r="E30" s="9">
        <v>80.400000000000006</v>
      </c>
      <c r="F30" s="9">
        <v>10.7</v>
      </c>
      <c r="G30" s="9">
        <v>2.54</v>
      </c>
      <c r="H30" s="9">
        <v>3.14</v>
      </c>
      <c r="J30" s="12">
        <v>100</v>
      </c>
      <c r="K30" s="9">
        <f t="shared" si="5"/>
        <v>80.400000000000006</v>
      </c>
      <c r="L30" s="9">
        <f t="shared" si="4"/>
        <v>10.7</v>
      </c>
      <c r="M30" s="9">
        <f t="shared" si="4"/>
        <v>2.54</v>
      </c>
      <c r="N30" s="9">
        <f t="shared" si="4"/>
        <v>3.14</v>
      </c>
      <c r="O30" s="24"/>
      <c r="P30" s="24"/>
    </row>
    <row r="31" spans="1:23" s="23" customFormat="1" ht="18.95" customHeight="1">
      <c r="A31" s="254" t="s">
        <v>30</v>
      </c>
      <c r="B31" s="212" t="s">
        <v>309</v>
      </c>
      <c r="C31" s="11"/>
      <c r="D31" s="12">
        <v>50</v>
      </c>
      <c r="E31" s="9">
        <v>28.195</v>
      </c>
      <c r="F31" s="9">
        <v>2.4375</v>
      </c>
      <c r="G31" s="9">
        <v>1.2849999999999999</v>
      </c>
      <c r="H31" s="9">
        <v>1.72</v>
      </c>
      <c r="I31" s="25"/>
      <c r="J31" s="12">
        <v>50</v>
      </c>
      <c r="K31" s="9">
        <f t="shared" si="5"/>
        <v>28.195</v>
      </c>
      <c r="L31" s="9">
        <f t="shared" si="4"/>
        <v>2.4375</v>
      </c>
      <c r="M31" s="9">
        <f t="shared" si="4"/>
        <v>1.2849999999999999</v>
      </c>
      <c r="N31" s="9">
        <f t="shared" si="4"/>
        <v>1.72</v>
      </c>
      <c r="O31" s="24"/>
      <c r="P31" s="26"/>
    </row>
    <row r="32" spans="1:23" s="23" customFormat="1" ht="18.95" customHeight="1">
      <c r="A32" s="267"/>
      <c r="B32" s="210" t="s">
        <v>50</v>
      </c>
      <c r="C32" s="59" t="s">
        <v>51</v>
      </c>
      <c r="D32" s="12">
        <v>50</v>
      </c>
      <c r="E32" s="9">
        <v>24.264399999999998</v>
      </c>
      <c r="F32" s="9">
        <v>5.891</v>
      </c>
      <c r="G32" s="9">
        <v>2.5000000000000001E-2</v>
      </c>
      <c r="H32" s="9">
        <v>0.18149999999999999</v>
      </c>
      <c r="I32" s="25"/>
      <c r="J32" s="12">
        <v>50</v>
      </c>
      <c r="K32" s="9">
        <f t="shared" si="5"/>
        <v>24.264400000000002</v>
      </c>
      <c r="L32" s="9">
        <f t="shared" si="4"/>
        <v>5.8910000000000009</v>
      </c>
      <c r="M32" s="9">
        <f t="shared" si="4"/>
        <v>2.5000000000000001E-2</v>
      </c>
      <c r="N32" s="9">
        <f t="shared" si="4"/>
        <v>0.18149999999999999</v>
      </c>
      <c r="O32" s="24"/>
      <c r="P32" s="24"/>
    </row>
    <row r="33" spans="1:22" s="23" customFormat="1" ht="30" customHeight="1">
      <c r="A33" s="267"/>
      <c r="B33" s="212" t="s">
        <v>310</v>
      </c>
      <c r="C33" s="39" t="s">
        <v>33</v>
      </c>
      <c r="D33" s="12">
        <v>50</v>
      </c>
      <c r="E33" s="9">
        <v>37.372999999999998</v>
      </c>
      <c r="F33" s="9">
        <v>6.0614999999999997</v>
      </c>
      <c r="G33" s="9">
        <v>0.75</v>
      </c>
      <c r="H33" s="9">
        <v>1.6</v>
      </c>
      <c r="I33" s="25"/>
      <c r="J33" s="12">
        <v>50</v>
      </c>
      <c r="K33" s="9">
        <f t="shared" si="5"/>
        <v>37.372999999999998</v>
      </c>
      <c r="L33" s="9">
        <f t="shared" si="4"/>
        <v>6.0614999999999997</v>
      </c>
      <c r="M33" s="9">
        <f t="shared" si="4"/>
        <v>0.75</v>
      </c>
      <c r="N33" s="9">
        <f t="shared" si="4"/>
        <v>1.6000000000000003</v>
      </c>
      <c r="O33" s="24"/>
      <c r="P33" s="24"/>
    </row>
    <row r="34" spans="1:22" ht="18.95" customHeight="1">
      <c r="A34" s="236"/>
      <c r="B34" s="213" t="s">
        <v>34</v>
      </c>
      <c r="C34" s="44" t="s">
        <v>35</v>
      </c>
      <c r="D34" s="12">
        <v>50</v>
      </c>
      <c r="E34" s="9">
        <v>0.2</v>
      </c>
      <c r="F34" s="9">
        <v>0</v>
      </c>
      <c r="G34" s="9">
        <v>0</v>
      </c>
      <c r="H34" s="9">
        <v>0.05</v>
      </c>
      <c r="I34" s="13"/>
      <c r="J34" s="12">
        <v>50</v>
      </c>
      <c r="K34" s="9">
        <f t="shared" si="5"/>
        <v>0.2</v>
      </c>
      <c r="L34" s="9">
        <f t="shared" si="4"/>
        <v>0</v>
      </c>
      <c r="M34" s="9">
        <v>0</v>
      </c>
      <c r="N34" s="9">
        <v>0.05</v>
      </c>
      <c r="O34" s="20"/>
      <c r="P34" s="20"/>
    </row>
    <row r="35" spans="1:22" ht="18.95" customHeight="1">
      <c r="A35" s="236"/>
      <c r="B35" s="213" t="s">
        <v>311</v>
      </c>
      <c r="C35" s="44"/>
      <c r="D35" s="12">
        <v>30</v>
      </c>
      <c r="E35" s="9">
        <v>73.86</v>
      </c>
      <c r="F35" s="9">
        <v>15.69</v>
      </c>
      <c r="G35" s="9">
        <v>0.6</v>
      </c>
      <c r="H35" s="9">
        <v>2.145</v>
      </c>
      <c r="J35" s="12">
        <v>30</v>
      </c>
      <c r="K35" s="9">
        <f t="shared" si="5"/>
        <v>73.86</v>
      </c>
      <c r="L35" s="9">
        <f t="shared" si="4"/>
        <v>15.69</v>
      </c>
      <c r="M35" s="9">
        <f t="shared" si="4"/>
        <v>0.6</v>
      </c>
      <c r="N35" s="9">
        <f t="shared" si="4"/>
        <v>2.145</v>
      </c>
      <c r="O35" s="20"/>
      <c r="P35" s="20"/>
    </row>
    <row r="36" spans="1:22" ht="18.95" customHeight="1">
      <c r="A36" s="236"/>
      <c r="B36" s="38" t="s">
        <v>52</v>
      </c>
      <c r="C36" s="44"/>
      <c r="D36" s="12">
        <v>50</v>
      </c>
      <c r="E36" s="9">
        <v>16.2</v>
      </c>
      <c r="F36" s="9">
        <v>2.8</v>
      </c>
      <c r="G36" s="9">
        <v>0.1</v>
      </c>
      <c r="H36" s="9">
        <v>0.3</v>
      </c>
      <c r="J36" s="12">
        <v>50</v>
      </c>
      <c r="K36" s="9">
        <f t="shared" si="5"/>
        <v>16.2</v>
      </c>
      <c r="L36" s="9">
        <f t="shared" si="4"/>
        <v>2.8</v>
      </c>
      <c r="M36" s="9">
        <f t="shared" si="4"/>
        <v>9.9999999999999992E-2</v>
      </c>
      <c r="N36" s="9">
        <f t="shared" si="4"/>
        <v>0.29999999999999993</v>
      </c>
      <c r="O36" s="20"/>
      <c r="P36" s="20"/>
    </row>
    <row r="37" spans="1:22" ht="18.95" customHeight="1">
      <c r="A37" s="268"/>
      <c r="B37" s="215" t="s">
        <v>53</v>
      </c>
      <c r="C37" s="37"/>
      <c r="D37" s="12">
        <v>50</v>
      </c>
      <c r="E37" s="9">
        <v>24.038</v>
      </c>
      <c r="F37" s="9">
        <v>6.74</v>
      </c>
      <c r="G37" s="9">
        <v>0</v>
      </c>
      <c r="H37" s="9">
        <v>0</v>
      </c>
      <c r="J37" s="12">
        <v>50</v>
      </c>
      <c r="K37" s="9">
        <f t="shared" si="5"/>
        <v>24.038</v>
      </c>
      <c r="L37" s="9">
        <f t="shared" si="4"/>
        <v>6.74</v>
      </c>
      <c r="M37" s="9">
        <f t="shared" si="4"/>
        <v>0</v>
      </c>
      <c r="N37" s="9">
        <v>0</v>
      </c>
      <c r="O37" s="20"/>
      <c r="P37" s="20"/>
    </row>
    <row r="38" spans="1:22" s="19" customFormat="1" ht="18.95" customHeight="1">
      <c r="A38" s="395" t="s">
        <v>39</v>
      </c>
      <c r="B38" s="396"/>
      <c r="C38" s="397"/>
      <c r="D38" s="17"/>
      <c r="E38" s="30">
        <f>SUM(E26,E28:E37)</f>
        <v>640.05040000000008</v>
      </c>
      <c r="F38" s="30">
        <f t="shared" ref="F38:H38" si="6">SUM(F26,F28:F37)</f>
        <v>73.88</v>
      </c>
      <c r="G38" s="30">
        <f t="shared" si="6"/>
        <v>27.860000000000003</v>
      </c>
      <c r="H38" s="30">
        <f t="shared" si="6"/>
        <v>22.4465</v>
      </c>
      <c r="J38" s="33"/>
      <c r="K38" s="30">
        <f>SUM(K26,K28:K37)</f>
        <v>718.0504000000002</v>
      </c>
      <c r="L38" s="30">
        <f t="shared" ref="L38:N38" si="7">SUM(L26,L28:L37)</f>
        <v>77.794999999999987</v>
      </c>
      <c r="M38" s="30">
        <f t="shared" si="7"/>
        <v>33.010000000000005</v>
      </c>
      <c r="N38" s="30">
        <f t="shared" si="7"/>
        <v>25.911500000000004</v>
      </c>
      <c r="O38" s="21"/>
      <c r="P38" s="21"/>
      <c r="Q38" s="21"/>
      <c r="R38" s="21"/>
      <c r="S38" s="21"/>
      <c r="T38" s="21"/>
      <c r="U38" s="21"/>
      <c r="V38" s="21"/>
    </row>
    <row r="39" spans="1:22" ht="50.1" customHeight="1">
      <c r="A39" s="198" t="s">
        <v>54</v>
      </c>
      <c r="B39" s="16" t="s">
        <v>6</v>
      </c>
      <c r="C39" s="16" t="s">
        <v>7</v>
      </c>
      <c r="D39" s="15" t="s">
        <v>8</v>
      </c>
      <c r="E39" s="15" t="s">
        <v>9</v>
      </c>
      <c r="F39" s="15" t="s">
        <v>10</v>
      </c>
      <c r="G39" s="15" t="s">
        <v>11</v>
      </c>
      <c r="H39" s="15" t="s">
        <v>12</v>
      </c>
      <c r="J39" s="15" t="s">
        <v>8</v>
      </c>
      <c r="K39" s="15" t="s">
        <v>9</v>
      </c>
      <c r="L39" s="15" t="s">
        <v>10</v>
      </c>
      <c r="M39" s="15" t="s">
        <v>11</v>
      </c>
      <c r="N39" s="15" t="s">
        <v>12</v>
      </c>
      <c r="O39" s="20"/>
      <c r="P39" s="20"/>
      <c r="Q39" s="20"/>
      <c r="R39" s="20"/>
      <c r="S39" s="20"/>
      <c r="T39" s="20"/>
      <c r="U39" s="20"/>
      <c r="V39" s="20"/>
    </row>
    <row r="40" spans="1:22" s="19" customFormat="1" ht="18.95" customHeight="1">
      <c r="A40" s="232"/>
      <c r="B40" s="215" t="s">
        <v>321</v>
      </c>
      <c r="C40" s="39" t="s">
        <v>322</v>
      </c>
      <c r="D40" s="9">
        <v>60</v>
      </c>
      <c r="E40" s="9">
        <v>119.03160000000001</v>
      </c>
      <c r="F40" s="9">
        <v>7.0590000000000011</v>
      </c>
      <c r="G40" s="9">
        <v>4.6463999999999999</v>
      </c>
      <c r="H40" s="9">
        <v>12.510599999999998</v>
      </c>
      <c r="J40" s="9">
        <v>70</v>
      </c>
      <c r="K40" s="9">
        <f>J40*E40/D40</f>
        <v>138.87020000000001</v>
      </c>
      <c r="L40" s="9">
        <f t="shared" ref="L40:N55" si="8">K40*F40/E40</f>
        <v>8.2355000000000018</v>
      </c>
      <c r="M40" s="9">
        <f t="shared" si="8"/>
        <v>5.4207999999999998</v>
      </c>
      <c r="N40" s="9">
        <f t="shared" si="8"/>
        <v>14.595699999999999</v>
      </c>
      <c r="O40" s="21"/>
      <c r="P40" s="22"/>
      <c r="Q40" s="22"/>
      <c r="R40" s="22"/>
      <c r="S40" s="22"/>
      <c r="T40" s="21"/>
      <c r="U40" s="21"/>
      <c r="V40" s="21"/>
    </row>
    <row r="41" spans="1:22" s="19" customFormat="1" ht="30.75">
      <c r="A41" s="225" t="s">
        <v>15</v>
      </c>
      <c r="B41" s="215" t="s">
        <v>323</v>
      </c>
      <c r="C41" s="39" t="s">
        <v>324</v>
      </c>
      <c r="D41" s="14">
        <v>60</v>
      </c>
      <c r="E41" s="9">
        <v>81.006599999999992</v>
      </c>
      <c r="F41" s="9">
        <v>12.691799999999999</v>
      </c>
      <c r="G41" s="9">
        <v>2.331</v>
      </c>
      <c r="H41" s="9">
        <v>3.1614</v>
      </c>
      <c r="J41" s="14">
        <v>70</v>
      </c>
      <c r="K41" s="9">
        <f t="shared" ref="K41:K55" si="9">J41*E41/D41</f>
        <v>94.507699999999986</v>
      </c>
      <c r="L41" s="9">
        <f t="shared" si="8"/>
        <v>14.807099999999998</v>
      </c>
      <c r="M41" s="9">
        <f t="shared" si="8"/>
        <v>2.7195</v>
      </c>
      <c r="N41" s="9">
        <f t="shared" si="8"/>
        <v>3.6882999999999999</v>
      </c>
      <c r="O41" s="21"/>
      <c r="P41" s="22"/>
      <c r="Q41" s="22"/>
      <c r="R41" s="22"/>
      <c r="S41" s="22"/>
      <c r="T41" s="21"/>
      <c r="U41" s="21"/>
      <c r="V41" s="21"/>
    </row>
    <row r="42" spans="1:22" ht="18.95" customHeight="1">
      <c r="A42" s="234"/>
      <c r="B42" s="209" t="s">
        <v>325</v>
      </c>
      <c r="C42" s="37" t="s">
        <v>326</v>
      </c>
      <c r="D42" s="12">
        <v>50</v>
      </c>
      <c r="E42" s="9">
        <v>58.889000000000003</v>
      </c>
      <c r="F42" s="9">
        <v>2.4904999999999999</v>
      </c>
      <c r="G42" s="9">
        <v>4.7949999999999999</v>
      </c>
      <c r="H42" s="9">
        <v>1.444</v>
      </c>
      <c r="J42" s="12">
        <v>50</v>
      </c>
      <c r="K42" s="9">
        <f t="shared" si="9"/>
        <v>58.889000000000003</v>
      </c>
      <c r="L42" s="9">
        <f t="shared" si="8"/>
        <v>2.4904999999999999</v>
      </c>
      <c r="M42" s="9">
        <f t="shared" si="8"/>
        <v>4.7949999999999999</v>
      </c>
      <c r="N42" s="9">
        <f t="shared" si="8"/>
        <v>1.444</v>
      </c>
      <c r="O42" s="75"/>
      <c r="P42" s="75"/>
      <c r="Q42" s="20"/>
      <c r="R42" s="20"/>
      <c r="S42" s="20"/>
      <c r="T42" s="20"/>
    </row>
    <row r="43" spans="1:22" s="19" customFormat="1" ht="18.95" customHeight="1">
      <c r="A43" s="233"/>
      <c r="B43" s="209" t="s">
        <v>327</v>
      </c>
      <c r="C43" s="39" t="s">
        <v>328</v>
      </c>
      <c r="D43" s="12">
        <v>60</v>
      </c>
      <c r="E43" s="9">
        <v>45.920400000000001</v>
      </c>
      <c r="F43" s="9">
        <v>9.5076000000000001</v>
      </c>
      <c r="G43" s="9">
        <v>0.36599999999999999</v>
      </c>
      <c r="H43" s="9">
        <v>1.4177999999999999</v>
      </c>
      <c r="J43" s="12">
        <v>100</v>
      </c>
      <c r="K43" s="9">
        <f t="shared" si="9"/>
        <v>76.534000000000006</v>
      </c>
      <c r="L43" s="9">
        <f t="shared" si="8"/>
        <v>15.846</v>
      </c>
      <c r="M43" s="9">
        <f t="shared" si="8"/>
        <v>0.61</v>
      </c>
      <c r="N43" s="9">
        <f t="shared" si="8"/>
        <v>2.363</v>
      </c>
      <c r="O43" s="21"/>
      <c r="P43" s="22"/>
      <c r="Q43" s="22"/>
      <c r="R43" s="22"/>
      <c r="S43" s="22"/>
      <c r="T43" s="21"/>
      <c r="U43" s="21"/>
      <c r="V43" s="21"/>
    </row>
    <row r="44" spans="1:22" s="19" customFormat="1" ht="18.95" customHeight="1">
      <c r="A44" s="233"/>
      <c r="B44" s="209" t="s">
        <v>89</v>
      </c>
      <c r="C44" s="39" t="s">
        <v>90</v>
      </c>
      <c r="D44" s="12">
        <v>60</v>
      </c>
      <c r="E44" s="9">
        <v>94.621200000000002</v>
      </c>
      <c r="F44" s="9">
        <v>16.125599999999999</v>
      </c>
      <c r="G44" s="9">
        <v>2.8451999999999997</v>
      </c>
      <c r="H44" s="9">
        <v>1.3662000000000001</v>
      </c>
      <c r="J44" s="12">
        <v>100</v>
      </c>
      <c r="K44" s="9">
        <f t="shared" si="9"/>
        <v>157.70200000000003</v>
      </c>
      <c r="L44" s="9">
        <f t="shared" si="8"/>
        <v>26.876000000000001</v>
      </c>
      <c r="M44" s="9">
        <f t="shared" si="8"/>
        <v>4.742</v>
      </c>
      <c r="N44" s="9">
        <f t="shared" si="8"/>
        <v>2.2770000000000006</v>
      </c>
      <c r="O44" s="21"/>
      <c r="P44" s="22"/>
      <c r="Q44" s="22"/>
      <c r="R44" s="22"/>
      <c r="S44" s="22"/>
      <c r="T44" s="21"/>
      <c r="U44" s="21"/>
      <c r="V44" s="21"/>
    </row>
    <row r="45" spans="1:22" s="19" customFormat="1" ht="18.95" customHeight="1">
      <c r="A45" s="234"/>
      <c r="B45" s="215" t="s">
        <v>165</v>
      </c>
      <c r="C45" s="44" t="s">
        <v>329</v>
      </c>
      <c r="D45" s="12">
        <v>100</v>
      </c>
      <c r="E45" s="9">
        <v>24.184000000000001</v>
      </c>
      <c r="F45" s="9">
        <v>5.56</v>
      </c>
      <c r="G45" s="9">
        <v>0.19999999999999998</v>
      </c>
      <c r="H45" s="9">
        <v>1.0999999999999999</v>
      </c>
      <c r="J45" s="12">
        <v>100</v>
      </c>
      <c r="K45" s="9">
        <f t="shared" si="9"/>
        <v>24.184000000000001</v>
      </c>
      <c r="L45" s="9">
        <f t="shared" si="8"/>
        <v>5.56</v>
      </c>
      <c r="M45" s="9">
        <f t="shared" si="8"/>
        <v>0.19999999999999998</v>
      </c>
      <c r="N45" s="9">
        <f t="shared" si="8"/>
        <v>1.0999999999999999</v>
      </c>
      <c r="O45" s="21"/>
      <c r="P45" s="21"/>
      <c r="Q45" s="21"/>
      <c r="R45" s="21"/>
      <c r="S45" s="21"/>
      <c r="T45" s="21"/>
      <c r="U45" s="21"/>
      <c r="V45" s="21"/>
    </row>
    <row r="46" spans="1:22" ht="18.95" customHeight="1">
      <c r="A46" s="234"/>
      <c r="B46" s="208" t="s">
        <v>330</v>
      </c>
      <c r="C46" s="37" t="s">
        <v>331</v>
      </c>
      <c r="D46" s="12">
        <v>100</v>
      </c>
      <c r="E46" s="9">
        <v>19.03</v>
      </c>
      <c r="F46" s="9">
        <v>3.6799999999999997</v>
      </c>
      <c r="G46" s="9">
        <v>0.19</v>
      </c>
      <c r="H46" s="9">
        <v>1.25</v>
      </c>
      <c r="J46" s="12">
        <v>100</v>
      </c>
      <c r="K46" s="9">
        <f t="shared" si="9"/>
        <v>19.03</v>
      </c>
      <c r="L46" s="9">
        <f t="shared" si="8"/>
        <v>3.6799999999999997</v>
      </c>
      <c r="M46" s="9">
        <f t="shared" si="8"/>
        <v>0.19</v>
      </c>
      <c r="N46" s="9">
        <f t="shared" si="8"/>
        <v>1.25</v>
      </c>
    </row>
    <row r="47" spans="1:22" ht="18.95" customHeight="1">
      <c r="A47" s="234"/>
      <c r="B47" s="209" t="s">
        <v>332</v>
      </c>
      <c r="C47" s="37"/>
      <c r="D47" s="12">
        <v>100</v>
      </c>
      <c r="E47" s="9">
        <v>54</v>
      </c>
      <c r="F47" s="9">
        <v>7.77</v>
      </c>
      <c r="G47" s="9">
        <v>0.33</v>
      </c>
      <c r="H47" s="9">
        <v>2.86</v>
      </c>
      <c r="J47" s="12">
        <v>100</v>
      </c>
      <c r="K47" s="9">
        <f t="shared" si="9"/>
        <v>54</v>
      </c>
      <c r="L47" s="9">
        <f t="shared" si="8"/>
        <v>7.77</v>
      </c>
      <c r="M47" s="9">
        <f t="shared" si="8"/>
        <v>0.33</v>
      </c>
      <c r="N47" s="9">
        <f t="shared" si="8"/>
        <v>2.86</v>
      </c>
    </row>
    <row r="48" spans="1:22" ht="18.95" customHeight="1">
      <c r="A48" s="234"/>
      <c r="B48" s="208" t="s">
        <v>28</v>
      </c>
      <c r="C48" s="40" t="s">
        <v>29</v>
      </c>
      <c r="D48" s="31">
        <v>15</v>
      </c>
      <c r="E48" s="9">
        <v>91.315049999999999</v>
      </c>
      <c r="F48" s="9">
        <v>1.92</v>
      </c>
      <c r="G48" s="9">
        <v>7.7350499999999993</v>
      </c>
      <c r="H48" s="9">
        <v>4.2349499999999995</v>
      </c>
      <c r="J48" s="12">
        <v>15</v>
      </c>
      <c r="K48" s="9">
        <f t="shared" si="9"/>
        <v>91.315049999999999</v>
      </c>
      <c r="L48" s="9">
        <f t="shared" si="8"/>
        <v>1.92</v>
      </c>
      <c r="M48" s="9">
        <f t="shared" si="8"/>
        <v>7.7350499999999993</v>
      </c>
      <c r="N48" s="9">
        <f t="shared" si="8"/>
        <v>4.2349499999999995</v>
      </c>
    </row>
    <row r="49" spans="1:20" ht="18">
      <c r="A49" s="234"/>
      <c r="B49" s="215" t="s">
        <v>66</v>
      </c>
      <c r="C49" s="37" t="s">
        <v>166</v>
      </c>
      <c r="D49" s="12">
        <v>5</v>
      </c>
      <c r="E49" s="9">
        <v>32.189399999999999</v>
      </c>
      <c r="F49" s="9">
        <v>9.7050000000000011E-2</v>
      </c>
      <c r="G49" s="9">
        <v>3.5305500000000003</v>
      </c>
      <c r="H49" s="9">
        <v>1.3550000000000001E-2</v>
      </c>
      <c r="J49" s="12">
        <v>5</v>
      </c>
      <c r="K49" s="9">
        <f t="shared" si="9"/>
        <v>32.189399999999999</v>
      </c>
      <c r="L49" s="9">
        <f t="shared" si="8"/>
        <v>9.7050000000000011E-2</v>
      </c>
      <c r="M49" s="9">
        <f t="shared" si="8"/>
        <v>3.5305500000000003</v>
      </c>
      <c r="N49" s="9">
        <f t="shared" si="8"/>
        <v>1.3550000000000001E-2</v>
      </c>
      <c r="O49" s="20"/>
      <c r="P49" s="20"/>
      <c r="Q49" s="20"/>
      <c r="R49" s="20"/>
      <c r="S49" s="20"/>
      <c r="T49" s="20"/>
    </row>
    <row r="50" spans="1:20" ht="18.95" customHeight="1">
      <c r="A50" s="225" t="s">
        <v>30</v>
      </c>
      <c r="B50" s="212" t="s">
        <v>309</v>
      </c>
      <c r="C50" s="11"/>
      <c r="D50" s="12">
        <v>50</v>
      </c>
      <c r="E50" s="9">
        <v>28.195</v>
      </c>
      <c r="F50" s="9">
        <v>2.4375</v>
      </c>
      <c r="G50" s="9">
        <v>1.2849999999999999</v>
      </c>
      <c r="H50" s="9">
        <v>1.72</v>
      </c>
      <c r="J50" s="12">
        <v>50</v>
      </c>
      <c r="K50" s="9">
        <f t="shared" si="9"/>
        <v>28.195</v>
      </c>
      <c r="L50" s="9">
        <f t="shared" si="8"/>
        <v>2.4375</v>
      </c>
      <c r="M50" s="9">
        <f t="shared" si="8"/>
        <v>1.2849999999999999</v>
      </c>
      <c r="N50" s="9">
        <f t="shared" si="8"/>
        <v>1.72</v>
      </c>
    </row>
    <row r="51" spans="1:20" ht="18.95" customHeight="1">
      <c r="A51" s="229"/>
      <c r="B51" s="210" t="s">
        <v>32</v>
      </c>
      <c r="C51" s="39" t="s">
        <v>33</v>
      </c>
      <c r="D51" s="12">
        <v>25</v>
      </c>
      <c r="E51" s="9">
        <v>18.686499999999999</v>
      </c>
      <c r="F51" s="9">
        <v>3.0307499999999998</v>
      </c>
      <c r="G51" s="9">
        <v>0.375</v>
      </c>
      <c r="H51" s="9">
        <v>0.8</v>
      </c>
      <c r="J51" s="12">
        <v>50</v>
      </c>
      <c r="K51" s="9">
        <f t="shared" si="9"/>
        <v>37.372999999999998</v>
      </c>
      <c r="L51" s="9">
        <f t="shared" si="8"/>
        <v>6.0614999999999997</v>
      </c>
      <c r="M51" s="9">
        <f t="shared" si="8"/>
        <v>0.75</v>
      </c>
      <c r="N51" s="9">
        <f t="shared" si="8"/>
        <v>1.6000000000000003</v>
      </c>
    </row>
    <row r="52" spans="1:20" ht="18.95" customHeight="1">
      <c r="A52" s="229"/>
      <c r="B52" s="210" t="s">
        <v>34</v>
      </c>
      <c r="C52" s="37" t="s">
        <v>35</v>
      </c>
      <c r="D52" s="12">
        <v>50</v>
      </c>
      <c r="E52" s="9">
        <v>0.2</v>
      </c>
      <c r="F52" s="9">
        <v>0</v>
      </c>
      <c r="G52" s="9">
        <v>0</v>
      </c>
      <c r="H52" s="9">
        <v>0.05</v>
      </c>
      <c r="J52" s="12">
        <v>50</v>
      </c>
      <c r="K52" s="9">
        <f t="shared" si="9"/>
        <v>0.2</v>
      </c>
      <c r="L52" s="9">
        <f t="shared" si="8"/>
        <v>0</v>
      </c>
      <c r="M52" s="9">
        <v>0</v>
      </c>
      <c r="N52" s="9">
        <v>0.05</v>
      </c>
    </row>
    <row r="53" spans="1:20" ht="18.95" customHeight="1">
      <c r="A53" s="237"/>
      <c r="B53" s="210" t="s">
        <v>311</v>
      </c>
      <c r="C53" s="37"/>
      <c r="D53" s="12">
        <v>30</v>
      </c>
      <c r="E53" s="9">
        <v>73.86</v>
      </c>
      <c r="F53" s="9">
        <v>15.69</v>
      </c>
      <c r="G53" s="9">
        <v>0.6</v>
      </c>
      <c r="H53" s="9">
        <v>2.145</v>
      </c>
      <c r="J53" s="12">
        <v>30</v>
      </c>
      <c r="K53" s="9">
        <f t="shared" si="9"/>
        <v>73.86</v>
      </c>
      <c r="L53" s="9">
        <f t="shared" si="8"/>
        <v>15.69</v>
      </c>
      <c r="M53" s="9">
        <f t="shared" si="8"/>
        <v>0.6</v>
      </c>
      <c r="N53" s="9">
        <f t="shared" si="8"/>
        <v>2.145</v>
      </c>
    </row>
    <row r="54" spans="1:20" ht="18.95" customHeight="1">
      <c r="A54" s="237"/>
      <c r="B54" s="36" t="s">
        <v>73</v>
      </c>
      <c r="C54" s="35"/>
      <c r="D54" s="12">
        <v>50</v>
      </c>
      <c r="E54" s="9">
        <v>9.4499999999999993</v>
      </c>
      <c r="F54" s="9">
        <v>1.45</v>
      </c>
      <c r="G54" s="9">
        <v>0.05</v>
      </c>
      <c r="H54" s="9">
        <v>0.4</v>
      </c>
      <c r="J54" s="12">
        <v>50</v>
      </c>
      <c r="K54" s="9">
        <f t="shared" si="9"/>
        <v>9.4499999999999993</v>
      </c>
      <c r="L54" s="9">
        <f t="shared" si="8"/>
        <v>1.45</v>
      </c>
      <c r="M54" s="9">
        <f t="shared" si="8"/>
        <v>4.9999999999999996E-2</v>
      </c>
      <c r="N54" s="9">
        <f t="shared" si="8"/>
        <v>0.39999999999999997</v>
      </c>
    </row>
    <row r="55" spans="1:20" ht="18.95" customHeight="1">
      <c r="A55" s="230"/>
      <c r="B55" s="215" t="s">
        <v>38</v>
      </c>
      <c r="C55" s="52"/>
      <c r="D55" s="31">
        <v>50</v>
      </c>
      <c r="E55" s="9">
        <v>19.988</v>
      </c>
      <c r="F55" s="9">
        <v>5.97</v>
      </c>
      <c r="G55" s="9">
        <v>0</v>
      </c>
      <c r="H55" s="9">
        <v>0.15</v>
      </c>
      <c r="J55" s="12">
        <v>50</v>
      </c>
      <c r="K55" s="9">
        <f t="shared" si="9"/>
        <v>19.988</v>
      </c>
      <c r="L55" s="9">
        <f t="shared" si="8"/>
        <v>5.97</v>
      </c>
      <c r="M55" s="9">
        <f t="shared" si="8"/>
        <v>0</v>
      </c>
      <c r="N55" s="9">
        <v>0.15</v>
      </c>
    </row>
    <row r="56" spans="1:20" s="19" customFormat="1" ht="18.95" customHeight="1">
      <c r="A56" s="395" t="s">
        <v>39</v>
      </c>
      <c r="B56" s="396"/>
      <c r="C56" s="397"/>
      <c r="D56" s="17"/>
      <c r="E56" s="30">
        <f>SUM(E40,E42:E55)</f>
        <v>689.56015000000025</v>
      </c>
      <c r="F56" s="30">
        <f t="shared" ref="F56:H56" si="10">SUM(F40,F42:F55)</f>
        <v>82.788000000000011</v>
      </c>
      <c r="G56" s="30">
        <f t="shared" si="10"/>
        <v>26.948200000000003</v>
      </c>
      <c r="H56" s="30">
        <f t="shared" si="10"/>
        <v>31.462099999999992</v>
      </c>
      <c r="J56" s="32"/>
      <c r="K56" s="30">
        <f>SUM(K40,K42:K55)</f>
        <v>821.7796500000004</v>
      </c>
      <c r="L56" s="30">
        <f t="shared" ref="L56:N56" si="11">SUM(L40,L42:L55)</f>
        <v>104.08405</v>
      </c>
      <c r="M56" s="30">
        <f t="shared" si="11"/>
        <v>30.238400000000002</v>
      </c>
      <c r="N56" s="30">
        <f t="shared" si="11"/>
        <v>36.203199999999995</v>
      </c>
      <c r="O56" s="18"/>
    </row>
    <row r="57" spans="1:20" ht="50.1" customHeight="1">
      <c r="A57" s="198" t="s">
        <v>74</v>
      </c>
      <c r="B57" s="16" t="s">
        <v>6</v>
      </c>
      <c r="C57" s="16" t="s">
        <v>7</v>
      </c>
      <c r="D57" s="15" t="s">
        <v>8</v>
      </c>
      <c r="E57" s="15" t="s">
        <v>9</v>
      </c>
      <c r="F57" s="15" t="s">
        <v>10</v>
      </c>
      <c r="G57" s="15" t="s">
        <v>11</v>
      </c>
      <c r="H57" s="15" t="s">
        <v>12</v>
      </c>
      <c r="J57" s="15" t="s">
        <v>8</v>
      </c>
      <c r="K57" s="15" t="s">
        <v>9</v>
      </c>
      <c r="L57" s="15" t="s">
        <v>10</v>
      </c>
      <c r="M57" s="15" t="s">
        <v>11</v>
      </c>
      <c r="N57" s="15" t="s">
        <v>12</v>
      </c>
    </row>
    <row r="58" spans="1:20" ht="30.75">
      <c r="A58" s="231"/>
      <c r="B58" s="217" t="s">
        <v>333</v>
      </c>
      <c r="C58" s="11" t="s">
        <v>334</v>
      </c>
      <c r="D58" s="9">
        <v>125</v>
      </c>
      <c r="E58" s="9">
        <v>79.828749999999999</v>
      </c>
      <c r="F58" s="9">
        <v>9.0849999999999991</v>
      </c>
      <c r="G58" s="9">
        <v>3.61625</v>
      </c>
      <c r="H58" s="9">
        <v>3.7</v>
      </c>
      <c r="J58" s="9">
        <v>300</v>
      </c>
      <c r="K58" s="9">
        <f>J58*E58/D58</f>
        <v>191.58900000000003</v>
      </c>
      <c r="L58" s="9">
        <f t="shared" ref="L58:N68" si="12">K58*F58/E58</f>
        <v>21.804000000000002</v>
      </c>
      <c r="M58" s="9">
        <f t="shared" si="12"/>
        <v>8.679000000000002</v>
      </c>
      <c r="N58" s="9">
        <f t="shared" si="12"/>
        <v>8.8800000000000026</v>
      </c>
    </row>
    <row r="59" spans="1:20" ht="18">
      <c r="A59" s="225" t="s">
        <v>15</v>
      </c>
      <c r="B59" s="215" t="s">
        <v>335</v>
      </c>
      <c r="C59" s="11" t="s">
        <v>336</v>
      </c>
      <c r="D59" s="14">
        <v>125</v>
      </c>
      <c r="E59" s="9">
        <v>54.267499999999998</v>
      </c>
      <c r="F59" s="9">
        <v>8.6550000000000011</v>
      </c>
      <c r="G59" s="9">
        <v>2.0075000000000003</v>
      </c>
      <c r="H59" s="9">
        <v>1.2675000000000001</v>
      </c>
      <c r="J59" s="14">
        <v>50</v>
      </c>
      <c r="K59" s="9">
        <f t="shared" ref="K59:K68" si="13">J59*E59/D59</f>
        <v>130.24200000000002</v>
      </c>
      <c r="L59" s="9">
        <f t="shared" si="12"/>
        <v>20.772000000000006</v>
      </c>
      <c r="M59" s="9">
        <f t="shared" si="12"/>
        <v>4.8180000000000014</v>
      </c>
      <c r="N59" s="9">
        <f t="shared" si="12"/>
        <v>3.0420000000000003</v>
      </c>
    </row>
    <row r="60" spans="1:20" ht="18">
      <c r="A60" s="236"/>
      <c r="B60" s="217" t="s">
        <v>337</v>
      </c>
      <c r="C60" s="11" t="s">
        <v>338</v>
      </c>
      <c r="D60" s="28">
        <v>70</v>
      </c>
      <c r="E60" s="9">
        <v>187.6</v>
      </c>
      <c r="F60" s="9">
        <v>29.47</v>
      </c>
      <c r="G60" s="9">
        <v>5.12</v>
      </c>
      <c r="H60" s="9">
        <v>4.46</v>
      </c>
      <c r="J60" s="12">
        <v>100</v>
      </c>
      <c r="K60" s="9">
        <f t="shared" si="13"/>
        <v>187.6</v>
      </c>
      <c r="L60" s="9">
        <f t="shared" si="12"/>
        <v>29.469999999999995</v>
      </c>
      <c r="M60" s="9">
        <f t="shared" si="12"/>
        <v>5.1199999999999992</v>
      </c>
      <c r="N60" s="9">
        <f t="shared" si="12"/>
        <v>4.4599999999999991</v>
      </c>
    </row>
    <row r="61" spans="1:20" ht="18">
      <c r="A61" s="236"/>
      <c r="B61" s="217" t="s">
        <v>339</v>
      </c>
      <c r="C61" s="11" t="s">
        <v>340</v>
      </c>
      <c r="D61" s="28">
        <v>100</v>
      </c>
      <c r="E61" s="9">
        <v>167</v>
      </c>
      <c r="F61" s="9">
        <v>15.2</v>
      </c>
      <c r="G61" s="9">
        <v>9.33</v>
      </c>
      <c r="H61" s="9">
        <v>5.36</v>
      </c>
      <c r="J61" s="12">
        <v>100</v>
      </c>
      <c r="K61" s="9">
        <f t="shared" si="13"/>
        <v>167</v>
      </c>
      <c r="L61" s="9">
        <f t="shared" si="12"/>
        <v>15.200000000000001</v>
      </c>
      <c r="M61" s="9">
        <f t="shared" si="12"/>
        <v>9.33</v>
      </c>
      <c r="N61" s="9">
        <f t="shared" si="12"/>
        <v>5.36</v>
      </c>
    </row>
    <row r="62" spans="1:20" ht="18">
      <c r="A62" s="247" t="s">
        <v>30</v>
      </c>
      <c r="B62" s="212" t="s">
        <v>309</v>
      </c>
      <c r="C62" s="11"/>
      <c r="D62" s="12">
        <v>50</v>
      </c>
      <c r="E62" s="9">
        <v>28.195</v>
      </c>
      <c r="F62" s="9">
        <v>2.4375</v>
      </c>
      <c r="G62" s="9">
        <v>1.2849999999999999</v>
      </c>
      <c r="H62" s="9">
        <v>1.72</v>
      </c>
      <c r="J62" s="12">
        <v>50</v>
      </c>
      <c r="K62" s="9">
        <f t="shared" si="13"/>
        <v>28.195</v>
      </c>
      <c r="L62" s="9">
        <f t="shared" si="12"/>
        <v>2.4375</v>
      </c>
      <c r="M62" s="9">
        <f t="shared" si="12"/>
        <v>1.2849999999999999</v>
      </c>
      <c r="N62" s="9">
        <f t="shared" si="12"/>
        <v>1.72</v>
      </c>
      <c r="O62" s="18"/>
    </row>
    <row r="63" spans="1:20" ht="18.95" customHeight="1">
      <c r="A63" s="236"/>
      <c r="B63" s="212" t="s">
        <v>50</v>
      </c>
      <c r="C63" s="37" t="s">
        <v>51</v>
      </c>
      <c r="D63" s="12">
        <v>50</v>
      </c>
      <c r="E63" s="9">
        <v>24.264399999999998</v>
      </c>
      <c r="F63" s="9">
        <v>5.891</v>
      </c>
      <c r="G63" s="9">
        <v>2.5000000000000001E-2</v>
      </c>
      <c r="H63" s="9">
        <v>0.18149999999999999</v>
      </c>
      <c r="J63" s="12">
        <v>50</v>
      </c>
      <c r="K63" s="9">
        <f t="shared" si="13"/>
        <v>24.264400000000002</v>
      </c>
      <c r="L63" s="9">
        <f t="shared" si="12"/>
        <v>5.8910000000000009</v>
      </c>
      <c r="M63" s="9">
        <f t="shared" si="12"/>
        <v>2.5000000000000001E-2</v>
      </c>
      <c r="N63" s="9">
        <f t="shared" si="12"/>
        <v>0.18149999999999999</v>
      </c>
      <c r="O63" s="18"/>
    </row>
    <row r="64" spans="1:20" ht="28.5" customHeight="1">
      <c r="A64" s="229"/>
      <c r="B64" s="212" t="s">
        <v>310</v>
      </c>
      <c r="C64" s="39" t="s">
        <v>33</v>
      </c>
      <c r="D64" s="12">
        <v>50</v>
      </c>
      <c r="E64" s="9">
        <v>37.372999999999998</v>
      </c>
      <c r="F64" s="9">
        <v>6.0614999999999997</v>
      </c>
      <c r="G64" s="9">
        <v>0.75</v>
      </c>
      <c r="H64" s="9">
        <v>1.6</v>
      </c>
      <c r="J64" s="12">
        <v>50</v>
      </c>
      <c r="K64" s="9">
        <f t="shared" si="13"/>
        <v>37.372999999999998</v>
      </c>
      <c r="L64" s="9">
        <f t="shared" si="12"/>
        <v>6.0614999999999997</v>
      </c>
      <c r="M64" s="9">
        <f t="shared" si="12"/>
        <v>0.75</v>
      </c>
      <c r="N64" s="9">
        <f t="shared" si="12"/>
        <v>1.6000000000000003</v>
      </c>
    </row>
    <row r="65" spans="1:14" ht="18.95" customHeight="1">
      <c r="A65" s="229"/>
      <c r="B65" s="212" t="s">
        <v>34</v>
      </c>
      <c r="C65" s="37" t="s">
        <v>35</v>
      </c>
      <c r="D65" s="12">
        <v>50</v>
      </c>
      <c r="E65" s="9">
        <v>0.2</v>
      </c>
      <c r="F65" s="9">
        <v>0</v>
      </c>
      <c r="G65" s="9">
        <v>0</v>
      </c>
      <c r="H65" s="9">
        <v>0.05</v>
      </c>
      <c r="J65" s="12">
        <v>50</v>
      </c>
      <c r="K65" s="9">
        <f t="shared" si="13"/>
        <v>0.2</v>
      </c>
      <c r="L65" s="9">
        <f t="shared" si="12"/>
        <v>0</v>
      </c>
      <c r="M65" s="9">
        <v>0</v>
      </c>
      <c r="N65" s="9">
        <v>0.05</v>
      </c>
    </row>
    <row r="66" spans="1:14" ht="18.95" customHeight="1">
      <c r="A66" s="229"/>
      <c r="B66" s="212" t="s">
        <v>311</v>
      </c>
      <c r="C66" s="11"/>
      <c r="D66" s="12">
        <v>50</v>
      </c>
      <c r="E66" s="9">
        <v>123.1</v>
      </c>
      <c r="F66" s="9">
        <v>26.15</v>
      </c>
      <c r="G66" s="9">
        <v>1</v>
      </c>
      <c r="H66" s="9">
        <v>3.5750000000000002</v>
      </c>
      <c r="J66" s="12">
        <v>30</v>
      </c>
      <c r="K66" s="9">
        <f t="shared" si="13"/>
        <v>73.86</v>
      </c>
      <c r="L66" s="9">
        <f t="shared" si="12"/>
        <v>15.69</v>
      </c>
      <c r="M66" s="9">
        <f t="shared" si="12"/>
        <v>0.6</v>
      </c>
      <c r="N66" s="9">
        <f t="shared" si="12"/>
        <v>2.145</v>
      </c>
    </row>
    <row r="67" spans="1:14" ht="18.95" customHeight="1">
      <c r="A67" s="229"/>
      <c r="B67" s="38" t="s">
        <v>52</v>
      </c>
      <c r="C67" s="44"/>
      <c r="D67" s="12">
        <v>50</v>
      </c>
      <c r="E67" s="9">
        <v>16.2</v>
      </c>
      <c r="F67" s="9">
        <v>2.8</v>
      </c>
      <c r="G67" s="9">
        <v>0.1</v>
      </c>
      <c r="H67" s="9">
        <v>0.3</v>
      </c>
      <c r="J67" s="12">
        <v>50</v>
      </c>
      <c r="K67" s="9">
        <f t="shared" si="13"/>
        <v>16.2</v>
      </c>
      <c r="L67" s="9">
        <f t="shared" si="12"/>
        <v>2.8</v>
      </c>
      <c r="M67" s="9">
        <f t="shared" si="12"/>
        <v>9.9999999999999992E-2</v>
      </c>
      <c r="N67" s="9">
        <f t="shared" si="12"/>
        <v>0.29999999999999993</v>
      </c>
    </row>
    <row r="68" spans="1:14" ht="18.95" customHeight="1">
      <c r="A68" s="240"/>
      <c r="B68" s="215" t="s">
        <v>53</v>
      </c>
      <c r="C68" s="37"/>
      <c r="D68" s="12">
        <v>50</v>
      </c>
      <c r="E68" s="9">
        <v>24.038</v>
      </c>
      <c r="F68" s="9">
        <v>6.74</v>
      </c>
      <c r="G68" s="9">
        <v>0</v>
      </c>
      <c r="H68" s="9">
        <v>0</v>
      </c>
      <c r="J68" s="12">
        <v>50</v>
      </c>
      <c r="K68" s="9">
        <f t="shared" si="13"/>
        <v>24.038</v>
      </c>
      <c r="L68" s="9">
        <f t="shared" si="12"/>
        <v>6.74</v>
      </c>
      <c r="M68" s="9">
        <f t="shared" si="12"/>
        <v>0</v>
      </c>
      <c r="N68" s="9">
        <v>0</v>
      </c>
    </row>
    <row r="69" spans="1:14" ht="18.95" customHeight="1">
      <c r="A69" s="398" t="s">
        <v>39</v>
      </c>
      <c r="B69" s="399"/>
      <c r="C69" s="400"/>
      <c r="D69" s="17"/>
      <c r="E69" s="30">
        <f>SUM(E58,E60:E68)</f>
        <v>686.45640000000014</v>
      </c>
      <c r="F69" s="30">
        <f t="shared" ref="F69:H69" si="14">SUM(F58,F60:F68)</f>
        <v>98.825999999999993</v>
      </c>
      <c r="G69" s="30">
        <f t="shared" si="14"/>
        <v>22.996000000000002</v>
      </c>
      <c r="H69" s="30">
        <f t="shared" si="14"/>
        <v>21.736500000000003</v>
      </c>
      <c r="J69" s="31"/>
      <c r="K69" s="30">
        <f>SUM(K58,K60:K68)</f>
        <v>750.31940000000031</v>
      </c>
      <c r="L69" s="30">
        <f t="shared" ref="L69:N69" si="15">SUM(L58,L60:L68)</f>
        <v>106.09399999999999</v>
      </c>
      <c r="M69" s="30">
        <f t="shared" si="15"/>
        <v>25.889000000000003</v>
      </c>
      <c r="N69" s="30">
        <f t="shared" si="15"/>
        <v>24.696500000000004</v>
      </c>
    </row>
    <row r="70" spans="1:14" ht="50.1" customHeight="1">
      <c r="A70" s="198" t="s">
        <v>83</v>
      </c>
      <c r="B70" s="16" t="s">
        <v>6</v>
      </c>
      <c r="C70" s="16" t="s">
        <v>7</v>
      </c>
      <c r="D70" s="15" t="s">
        <v>8</v>
      </c>
      <c r="E70" s="15" t="s">
        <v>9</v>
      </c>
      <c r="F70" s="15" t="s">
        <v>10</v>
      </c>
      <c r="G70" s="15" t="s">
        <v>11</v>
      </c>
      <c r="H70" s="15" t="s">
        <v>12</v>
      </c>
      <c r="J70" s="15" t="s">
        <v>8</v>
      </c>
      <c r="K70" s="15" t="s">
        <v>9</v>
      </c>
      <c r="L70" s="15" t="s">
        <v>10</v>
      </c>
      <c r="M70" s="15" t="s">
        <v>11</v>
      </c>
      <c r="N70" s="15" t="s">
        <v>12</v>
      </c>
    </row>
    <row r="71" spans="1:14" ht="30.75">
      <c r="A71" s="232"/>
      <c r="B71" s="210" t="s">
        <v>341</v>
      </c>
      <c r="C71" s="39" t="s">
        <v>342</v>
      </c>
      <c r="D71" s="9">
        <v>100</v>
      </c>
      <c r="E71" s="9">
        <v>169.762</v>
      </c>
      <c r="F71" s="9">
        <v>22.108000000000001</v>
      </c>
      <c r="G71" s="9">
        <v>5.4219999999999997</v>
      </c>
      <c r="H71" s="9">
        <v>9.0990000000000002</v>
      </c>
      <c r="J71" s="9">
        <v>300</v>
      </c>
      <c r="K71" s="9">
        <f ca="1">J71*Nädal_49!K71/Nädal_49!J71</f>
        <v>509.286</v>
      </c>
      <c r="L71" s="9">
        <f ca="1">J71*Nädal_49!L71/Nädal_49!J71</f>
        <v>66.324000000000012</v>
      </c>
      <c r="M71" s="9">
        <f ca="1">J71*Nädal_49!M71/Nädal_49!J71</f>
        <v>16.265999999999998</v>
      </c>
      <c r="N71" s="9">
        <f ca="1">J71*Nädal_49!N71/Nädal_49!J71</f>
        <v>27.297000000000004</v>
      </c>
    </row>
    <row r="72" spans="1:14" ht="46.5">
      <c r="A72" s="225" t="s">
        <v>15</v>
      </c>
      <c r="B72" s="264" t="s">
        <v>343</v>
      </c>
      <c r="C72" s="332" t="s">
        <v>344</v>
      </c>
      <c r="D72" s="14">
        <v>100</v>
      </c>
      <c r="E72" s="9">
        <v>162.9</v>
      </c>
      <c r="F72" s="9">
        <v>22.700000000000003</v>
      </c>
      <c r="G72" s="9">
        <v>4.160000000000001</v>
      </c>
      <c r="H72" s="9">
        <v>7.4000000000000021</v>
      </c>
      <c r="J72" s="14">
        <v>50</v>
      </c>
      <c r="K72" s="9">
        <f ca="1">J72*Nädal_49!K72/Nädal_49!J72</f>
        <v>81.45</v>
      </c>
      <c r="L72" s="9">
        <f ca="1">J72*Nädal_49!L72/Nädal_49!J72</f>
        <v>11.350000000000001</v>
      </c>
      <c r="M72" s="9">
        <f ca="1">J72*Nädal_49!M72/Nädal_49!J72</f>
        <v>2.0800000000000005</v>
      </c>
      <c r="N72" s="9">
        <f ca="1">J72*Nädal_49!N72/Nädal_49!J72</f>
        <v>3.7000000000000011</v>
      </c>
    </row>
    <row r="73" spans="1:14" ht="18">
      <c r="A73" s="238"/>
      <c r="B73" s="243" t="s">
        <v>345</v>
      </c>
      <c r="C73" s="40" t="s">
        <v>346</v>
      </c>
      <c r="D73" s="12">
        <v>50</v>
      </c>
      <c r="E73" s="9">
        <v>29.006</v>
      </c>
      <c r="F73" s="9">
        <v>3.7124999999999999</v>
      </c>
      <c r="G73" s="9">
        <v>1.62</v>
      </c>
      <c r="H73" s="9">
        <v>0.53500000000000003</v>
      </c>
      <c r="J73" s="12">
        <v>100</v>
      </c>
      <c r="K73" s="9">
        <f ca="1">J73*Nädal_49!K73/Nädal_49!J73</f>
        <v>58.012</v>
      </c>
      <c r="L73" s="9">
        <f ca="1">J73*Nädal_49!L73/Nädal_49!J73</f>
        <v>7.4249999999999998</v>
      </c>
      <c r="M73" s="9">
        <f ca="1">J73*Nädal_49!M73/Nädal_49!J73</f>
        <v>3.24</v>
      </c>
      <c r="N73" s="9">
        <f ca="1">J73*Nädal_49!N73/Nädal_49!J73</f>
        <v>1.07</v>
      </c>
    </row>
    <row r="74" spans="1:14" ht="18.95" customHeight="1">
      <c r="A74" s="233"/>
      <c r="B74" s="210" t="s">
        <v>347</v>
      </c>
      <c r="C74" s="39" t="s">
        <v>348</v>
      </c>
      <c r="D74" s="12">
        <v>50</v>
      </c>
      <c r="E74" s="9">
        <v>17.598500000000001</v>
      </c>
      <c r="F74" s="9">
        <v>3.2825000000000002</v>
      </c>
      <c r="G74" s="9">
        <v>0.54400000000000004</v>
      </c>
      <c r="H74" s="9">
        <v>0.38950000000000001</v>
      </c>
      <c r="J74" s="12">
        <v>50</v>
      </c>
      <c r="K74" s="9">
        <f ca="1">J74*Nädal_49!K74/Nädal_49!J74</f>
        <v>17.598500000000001</v>
      </c>
      <c r="L74" s="9">
        <f ca="1">J74*Nädal_49!L74/Nädal_49!J74</f>
        <v>3.2825000000000002</v>
      </c>
      <c r="M74" s="9">
        <f ca="1">J74*Nädal_49!M74/Nädal_49!J74</f>
        <v>0.54400000000000004</v>
      </c>
      <c r="N74" s="9">
        <f ca="1">J74*Nädal_49!N74/Nädal_49!J74</f>
        <v>0.38950000000000001</v>
      </c>
    </row>
    <row r="75" spans="1:14" ht="18.95" customHeight="1">
      <c r="A75" s="233"/>
      <c r="B75" s="211" t="s">
        <v>349</v>
      </c>
      <c r="C75" s="39" t="s">
        <v>350</v>
      </c>
      <c r="D75" s="12">
        <v>50</v>
      </c>
      <c r="E75" s="9">
        <v>11.15</v>
      </c>
      <c r="F75" s="9">
        <v>1.9750000000000001</v>
      </c>
      <c r="G75" s="9">
        <v>5.000000000000001E-2</v>
      </c>
      <c r="H75" s="9">
        <v>0.37500000000000006</v>
      </c>
      <c r="J75" s="12">
        <v>100</v>
      </c>
      <c r="K75" s="9">
        <f ca="1">J75*Nädal_49!K75/Nädal_49!J75</f>
        <v>22.3</v>
      </c>
      <c r="L75" s="9">
        <f ca="1">J75*Nädal_49!L75/Nädal_49!J75</f>
        <v>3.95</v>
      </c>
      <c r="M75" s="9">
        <f ca="1">J75*Nädal_49!M75/Nädal_49!J75</f>
        <v>0.10000000000000002</v>
      </c>
      <c r="N75" s="9">
        <f ca="1">J75*Nädal_49!N75/Nädal_49!J75</f>
        <v>0.75000000000000011</v>
      </c>
    </row>
    <row r="76" spans="1:14" ht="18.95" customHeight="1">
      <c r="A76" s="233"/>
      <c r="B76" s="211" t="s">
        <v>351</v>
      </c>
      <c r="C76" s="39" t="s">
        <v>352</v>
      </c>
      <c r="D76" s="12">
        <v>100</v>
      </c>
      <c r="E76" s="9">
        <v>43.2</v>
      </c>
      <c r="F76" s="9">
        <v>6.13</v>
      </c>
      <c r="G76" s="9">
        <v>0.6</v>
      </c>
      <c r="H76" s="9">
        <v>1.8</v>
      </c>
      <c r="J76" s="12">
        <v>100</v>
      </c>
      <c r="K76" s="9">
        <f ca="1">J76*Nädal_49!K76/Nädal_49!J76</f>
        <v>43.2</v>
      </c>
      <c r="L76" s="9">
        <f ca="1">J76*Nädal_49!L76/Nädal_49!J76</f>
        <v>6.13</v>
      </c>
      <c r="M76" s="9">
        <f ca="1">J76*Nädal_49!M76/Nädal_49!J76</f>
        <v>0.6</v>
      </c>
      <c r="N76" s="9">
        <f ca="1">J76*Nädal_49!N76/Nädal_49!J76</f>
        <v>1.8</v>
      </c>
    </row>
    <row r="77" spans="1:14" ht="18.95" customHeight="1">
      <c r="A77" s="239"/>
      <c r="B77" s="208" t="s">
        <v>28</v>
      </c>
      <c r="C77" s="84" t="s">
        <v>29</v>
      </c>
      <c r="D77" s="31">
        <v>15</v>
      </c>
      <c r="E77" s="9">
        <v>91.315049999999999</v>
      </c>
      <c r="F77" s="9">
        <v>1.92</v>
      </c>
      <c r="G77" s="9">
        <v>7.7350499999999993</v>
      </c>
      <c r="H77" s="9">
        <v>4.2349499999999995</v>
      </c>
      <c r="I77" s="13"/>
      <c r="J77" s="12">
        <v>10</v>
      </c>
      <c r="K77" s="9">
        <f ca="1">J77*Nädal_49!K77/Nädal_49!J77</f>
        <v>60.8767</v>
      </c>
      <c r="L77" s="9">
        <f ca="1">J77*Nädal_49!L77/Nädal_49!J77</f>
        <v>1.28</v>
      </c>
      <c r="M77" s="9">
        <f ca="1">J77*Nädal_49!M77/Nädal_49!J77</f>
        <v>5.1566999999999998</v>
      </c>
      <c r="N77" s="9">
        <f ca="1">J77*Nädal_49!N77/Nädal_49!J77</f>
        <v>2.8232999999999993</v>
      </c>
    </row>
    <row r="78" spans="1:14" ht="18">
      <c r="A78" s="233"/>
      <c r="B78" s="215" t="s">
        <v>66</v>
      </c>
      <c r="C78" s="37" t="s">
        <v>166</v>
      </c>
      <c r="D78" s="12">
        <v>5</v>
      </c>
      <c r="E78" s="9">
        <v>32.189399999999999</v>
      </c>
      <c r="F78" s="9">
        <v>9.7050000000000011E-2</v>
      </c>
      <c r="G78" s="9">
        <v>3.5305500000000003</v>
      </c>
      <c r="H78" s="9">
        <v>1.3550000000000001E-2</v>
      </c>
      <c r="J78" s="12">
        <v>5</v>
      </c>
      <c r="K78" s="9">
        <f ca="1">J78*Nädal_49!K78/Nädal_49!J78</f>
        <v>32.189399999999999</v>
      </c>
      <c r="L78" s="9">
        <f ca="1">J78*Nädal_49!L78/Nädal_49!J78</f>
        <v>9.7050000000000011E-2</v>
      </c>
      <c r="M78" s="9">
        <f ca="1">J78*Nädal_49!M78/Nädal_49!J78</f>
        <v>3.5305500000000003</v>
      </c>
      <c r="N78" s="9">
        <f ca="1">J78*Nädal_49!N78/Nädal_49!J78</f>
        <v>1.3550000000000001E-2</v>
      </c>
    </row>
    <row r="79" spans="1:14" ht="18.95" customHeight="1">
      <c r="A79" s="225" t="s">
        <v>30</v>
      </c>
      <c r="B79" s="212" t="s">
        <v>309</v>
      </c>
      <c r="C79" s="11"/>
      <c r="D79" s="12">
        <v>50</v>
      </c>
      <c r="E79" s="9">
        <v>28.195</v>
      </c>
      <c r="F79" s="9">
        <v>2.4375</v>
      </c>
      <c r="G79" s="9">
        <v>1.2849999999999999</v>
      </c>
      <c r="H79" s="9">
        <v>1.72</v>
      </c>
      <c r="J79" s="12">
        <v>50</v>
      </c>
      <c r="K79" s="9">
        <f ca="1">J79*Nädal_49!K79/Nädal_49!J79</f>
        <v>28.195</v>
      </c>
      <c r="L79" s="9">
        <f ca="1">J79*Nädal_49!L79/Nädal_49!J79</f>
        <v>2.4375</v>
      </c>
      <c r="M79" s="9">
        <f ca="1">J79*Nädal_49!M79/Nädal_49!J79</f>
        <v>1.2849999999999999</v>
      </c>
      <c r="N79" s="9">
        <f ca="1">J79*Nädal_49!N79/Nädal_49!J79</f>
        <v>1.72</v>
      </c>
    </row>
    <row r="80" spans="1:14" ht="29.25" customHeight="1">
      <c r="A80" s="239"/>
      <c r="B80" s="213" t="s">
        <v>310</v>
      </c>
      <c r="C80" s="39" t="s">
        <v>33</v>
      </c>
      <c r="D80" s="12">
        <v>25</v>
      </c>
      <c r="E80" s="9">
        <v>18.686499999999999</v>
      </c>
      <c r="F80" s="9">
        <v>3.0307499999999998</v>
      </c>
      <c r="G80" s="9">
        <v>0.375</v>
      </c>
      <c r="H80" s="9">
        <v>0.8</v>
      </c>
      <c r="J80" s="12">
        <v>50</v>
      </c>
      <c r="K80" s="9">
        <f ca="1">J80*Nädal_49!K80/Nädal_49!J80</f>
        <v>37.372999999999998</v>
      </c>
      <c r="L80" s="9">
        <f ca="1">J80*Nädal_49!L80/Nädal_49!J80</f>
        <v>6.0614999999999997</v>
      </c>
      <c r="M80" s="9">
        <f ca="1">J80*Nädal_49!M80/Nädal_49!J80</f>
        <v>0.75</v>
      </c>
      <c r="N80" s="9">
        <f ca="1">J80*Nädal_49!N80/Nädal_49!J80</f>
        <v>1.6</v>
      </c>
    </row>
    <row r="81" spans="1:14" ht="18.95" customHeight="1">
      <c r="A81" s="227"/>
      <c r="B81" s="213" t="s">
        <v>34</v>
      </c>
      <c r="C81" s="37" t="s">
        <v>35</v>
      </c>
      <c r="D81" s="12">
        <v>50</v>
      </c>
      <c r="E81" s="9">
        <v>0.2</v>
      </c>
      <c r="F81" s="9">
        <v>0</v>
      </c>
      <c r="G81" s="9">
        <v>0</v>
      </c>
      <c r="H81" s="9">
        <v>0.05</v>
      </c>
      <c r="J81" s="12">
        <v>50</v>
      </c>
      <c r="K81" s="9">
        <f ca="1">J81*Nädal_49!K81/Nädal_49!J81</f>
        <v>0.2</v>
      </c>
      <c r="L81" s="9">
        <f ca="1">J81*Nädal_49!L81/Nädal_49!J81</f>
        <v>0</v>
      </c>
      <c r="M81" s="9">
        <f ca="1">J81*Nädal_49!M81/Nädal_49!J81</f>
        <v>0</v>
      </c>
      <c r="N81" s="9">
        <f ca="1">J81*Nädal_49!N81/Nädal_49!J81</f>
        <v>0.05</v>
      </c>
    </row>
    <row r="82" spans="1:14" ht="18.95" customHeight="1">
      <c r="A82" s="229"/>
      <c r="B82" s="210" t="s">
        <v>311</v>
      </c>
      <c r="C82" s="44"/>
      <c r="D82" s="12">
        <v>50</v>
      </c>
      <c r="E82" s="9">
        <v>123.1</v>
      </c>
      <c r="F82" s="9">
        <v>26.15</v>
      </c>
      <c r="G82" s="9">
        <v>1</v>
      </c>
      <c r="H82" s="9">
        <v>3.5750000000000002</v>
      </c>
      <c r="J82" s="12">
        <v>30</v>
      </c>
      <c r="K82" s="9">
        <f ca="1">J82*Nädal_49!K82/Nädal_49!J82</f>
        <v>73.86</v>
      </c>
      <c r="L82" s="9">
        <f ca="1">K82*Nädal_49!L82/Nädal_49!K82</f>
        <v>15.69</v>
      </c>
      <c r="M82" s="9">
        <f ca="1">L82*Nädal_49!M82/Nädal_49!L82</f>
        <v>0.6</v>
      </c>
      <c r="N82" s="9">
        <f ca="1">M82*Nädal_49!N82/Nädal_49!M82</f>
        <v>2.145</v>
      </c>
    </row>
    <row r="83" spans="1:14" ht="18.95" customHeight="1">
      <c r="A83" s="229"/>
      <c r="B83" s="41" t="s">
        <v>37</v>
      </c>
      <c r="C83" s="52"/>
      <c r="D83" s="31">
        <v>50</v>
      </c>
      <c r="E83" s="9">
        <v>12.1</v>
      </c>
      <c r="F83" s="9">
        <v>2.1</v>
      </c>
      <c r="G83" s="9">
        <v>0.1</v>
      </c>
      <c r="H83" s="9">
        <v>0.25</v>
      </c>
      <c r="J83" s="12">
        <v>50</v>
      </c>
      <c r="K83" s="9">
        <f ca="1">J83*Nädal_49!K83/Nädal_49!J83</f>
        <v>12.1</v>
      </c>
      <c r="L83" s="9">
        <f ca="1">K83*Nädal_49!L83/Nädal_49!K83</f>
        <v>2.1</v>
      </c>
      <c r="M83" s="9">
        <f ca="1">L83*Nädal_49!M83/Nädal_49!L83</f>
        <v>0.1</v>
      </c>
      <c r="N83" s="9">
        <f ca="1">M83*Nädal_49!N83/Nädal_49!M83</f>
        <v>0.25</v>
      </c>
    </row>
    <row r="84" spans="1:14" ht="18.95" customHeight="1">
      <c r="A84" s="240"/>
      <c r="B84" s="215" t="s">
        <v>38</v>
      </c>
      <c r="C84" s="52"/>
      <c r="D84" s="31">
        <v>50</v>
      </c>
      <c r="E84" s="9">
        <v>19.988</v>
      </c>
      <c r="F84" s="9">
        <v>5.97</v>
      </c>
      <c r="G84" s="9">
        <v>0</v>
      </c>
      <c r="H84" s="9">
        <v>0.15</v>
      </c>
      <c r="J84" s="12">
        <v>50</v>
      </c>
      <c r="K84" s="9">
        <f ca="1">J84*Nädal_49!K84/Nädal_49!J84</f>
        <v>19.988</v>
      </c>
      <c r="L84" s="9">
        <f ca="1">K84*Nädal_49!L84/Nädal_49!K84</f>
        <v>5.97</v>
      </c>
      <c r="M84" s="9">
        <f ca="1">L84*Nädal_49!M84/Nädal_49!L84</f>
        <v>0</v>
      </c>
      <c r="N84" s="9">
        <f>J84*H84/D84</f>
        <v>0.15</v>
      </c>
    </row>
    <row r="85" spans="1:14" ht="18.95" customHeight="1">
      <c r="A85" s="401" t="s">
        <v>39</v>
      </c>
      <c r="B85" s="402"/>
      <c r="C85" s="403"/>
      <c r="D85" s="276"/>
      <c r="E85" s="34">
        <f>SUM(E71:E84)</f>
        <v>759.3904500000001</v>
      </c>
      <c r="F85" s="34">
        <f>SUM(F71:F84)</f>
        <v>101.61330000000001</v>
      </c>
      <c r="G85" s="34">
        <f>SUM(G71:G84)</f>
        <v>26.421600000000005</v>
      </c>
      <c r="H85" s="34">
        <f>SUM(H71:H84)</f>
        <v>30.392000000000003</v>
      </c>
      <c r="J85" s="32"/>
      <c r="K85" s="279">
        <f ca="1">SUM(K71:K84)</f>
        <v>996.62860000000023</v>
      </c>
      <c r="L85" s="279">
        <f ca="1">SUM(L71:L84)</f>
        <v>132.09754999999998</v>
      </c>
      <c r="M85" s="279">
        <f ca="1">SUM(M71:M84)</f>
        <v>34.252250000000004</v>
      </c>
      <c r="N85" s="279">
        <f ca="1">SUM(N71:N84)</f>
        <v>43.608350000000002</v>
      </c>
    </row>
    <row r="86" spans="1:14" ht="18.95" customHeight="1">
      <c r="A86" s="359" t="s">
        <v>99</v>
      </c>
      <c r="B86" s="360"/>
      <c r="C86" s="360"/>
      <c r="D86" s="361"/>
      <c r="E86" s="8">
        <f>AVERAGE(E24,E38,E56,E69,E85)</f>
        <v>707.25639666666689</v>
      </c>
      <c r="F86" s="7">
        <f>AVERAGE(F24,F38,F56,F69,F85)</f>
        <v>92.342960590066667</v>
      </c>
      <c r="G86" s="7">
        <f>AVERAGE(G24,G38,G56,G69,G85)</f>
        <v>25.359990761933336</v>
      </c>
      <c r="H86" s="7">
        <f>AVERAGE(H24,H38,H56,H69,H85)</f>
        <v>28.0858775126</v>
      </c>
      <c r="J86" s="334"/>
      <c r="K86" s="7">
        <f ca="1">AVERAGE(K85,K67,K49,K36,K20)</f>
        <v>898.16829333333351</v>
      </c>
      <c r="L86" s="7">
        <f t="shared" ref="L86:N86" ca="1" si="16">AVERAGE(L85,L67,L49,L36,L20)</f>
        <v>121.35952666666667</v>
      </c>
      <c r="M86" s="7">
        <f t="shared" ca="1" si="16"/>
        <v>32.45697333333333</v>
      </c>
      <c r="N86" s="7">
        <f t="shared" ca="1" si="16"/>
        <v>32.844053333333335</v>
      </c>
    </row>
    <row r="87" spans="1:14" ht="18.95" customHeight="1">
      <c r="A87" s="6"/>
      <c r="B87" s="5"/>
      <c r="C87" s="362" t="s">
        <v>100</v>
      </c>
      <c r="D87" s="363"/>
      <c r="E87" s="277"/>
      <c r="F87" s="4">
        <f>(F86*4)/E86*100</f>
        <v>52.226016491492167</v>
      </c>
      <c r="G87" s="4">
        <f>(G86*9)/E86*100</f>
        <v>32.271170389282531</v>
      </c>
      <c r="H87" s="4">
        <f>(H86*4)/E86*100</f>
        <v>15.884410601286932</v>
      </c>
      <c r="J87" s="335"/>
      <c r="K87" s="4"/>
      <c r="L87" s="4">
        <f ca="1">(L86*4)/K86*100</f>
        <v>54.047566616394462</v>
      </c>
      <c r="M87" s="4">
        <f ca="1">(M86*9)/K86*100</f>
        <v>32.523165443292861</v>
      </c>
      <c r="N87" s="4">
        <f ca="1">(N86*4)/K86*100</f>
        <v>14.627126598486617</v>
      </c>
    </row>
    <row r="88" spans="1:14" ht="18.95" customHeight="1">
      <c r="A88" s="6"/>
      <c r="B88" s="5"/>
      <c r="C88" s="362" t="s">
        <v>101</v>
      </c>
      <c r="D88" s="363"/>
      <c r="E88" s="336" t="s">
        <v>102</v>
      </c>
      <c r="F88" s="337" t="s">
        <v>103</v>
      </c>
      <c r="G88" s="337" t="s">
        <v>104</v>
      </c>
      <c r="H88" s="337" t="s">
        <v>105</v>
      </c>
      <c r="J88" s="344"/>
      <c r="K88" s="337" t="s">
        <v>106</v>
      </c>
      <c r="L88" s="337" t="s">
        <v>103</v>
      </c>
      <c r="M88" s="337" t="s">
        <v>104</v>
      </c>
      <c r="N88" s="337" t="s">
        <v>105</v>
      </c>
    </row>
    <row r="89" spans="1:14" ht="18.95" customHeight="1">
      <c r="A89" s="388" t="s">
        <v>107</v>
      </c>
      <c r="B89" s="389"/>
      <c r="C89" s="389"/>
      <c r="D89" s="389"/>
      <c r="E89" s="389"/>
      <c r="F89" s="389"/>
      <c r="G89" s="389"/>
      <c r="H89" s="389"/>
      <c r="I89" s="389"/>
      <c r="J89" s="389"/>
      <c r="K89" s="389"/>
      <c r="L89" s="389"/>
      <c r="M89" s="389"/>
      <c r="N89" s="390"/>
    </row>
    <row r="90" spans="1:14" ht="18.95" customHeight="1">
      <c r="A90" s="391" t="s">
        <v>108</v>
      </c>
      <c r="B90" s="392"/>
      <c r="C90" s="392"/>
      <c r="D90" s="392"/>
      <c r="E90" s="392"/>
      <c r="F90" s="392"/>
      <c r="G90" s="392"/>
      <c r="H90" s="392"/>
      <c r="N90" s="338"/>
    </row>
    <row r="91" spans="1:14" ht="18.95" customHeight="1">
      <c r="A91" s="382" t="s">
        <v>109</v>
      </c>
      <c r="B91" s="383"/>
      <c r="C91" s="383"/>
      <c r="D91" s="383"/>
      <c r="E91" s="383"/>
      <c r="F91" s="383"/>
      <c r="G91" s="383"/>
      <c r="H91" s="383"/>
      <c r="I91" s="343"/>
      <c r="N91" s="338"/>
    </row>
    <row r="92" spans="1:14" ht="18.95" customHeight="1">
      <c r="A92" s="393" t="s">
        <v>110</v>
      </c>
      <c r="B92" s="394"/>
      <c r="C92" s="394"/>
      <c r="D92" s="394"/>
      <c r="E92" s="394"/>
      <c r="F92" s="394"/>
      <c r="G92" s="394"/>
      <c r="H92" s="394"/>
      <c r="N92" s="338"/>
    </row>
    <row r="93" spans="1:14" ht="18.95" customHeight="1">
      <c r="A93" s="393" t="s">
        <v>111</v>
      </c>
      <c r="B93" s="394"/>
      <c r="C93" s="394"/>
      <c r="D93" s="394"/>
      <c r="E93" s="394"/>
      <c r="F93" s="394"/>
      <c r="G93" s="394"/>
      <c r="H93" s="394"/>
      <c r="N93" s="338"/>
    </row>
    <row r="94" spans="1:14" ht="18.95" customHeight="1">
      <c r="A94" s="388" t="s">
        <v>112</v>
      </c>
      <c r="B94" s="389"/>
      <c r="C94" s="389"/>
      <c r="D94" s="389"/>
      <c r="E94" s="389"/>
      <c r="F94" s="389"/>
      <c r="G94" s="389"/>
      <c r="H94" s="389"/>
      <c r="I94" s="389"/>
      <c r="J94" s="389"/>
      <c r="K94" s="389"/>
      <c r="L94" s="389"/>
      <c r="M94" s="389"/>
      <c r="N94" s="390"/>
    </row>
    <row r="95" spans="1:14" ht="18.95" customHeight="1">
      <c r="A95" s="79" t="s">
        <v>113</v>
      </c>
      <c r="B95" s="340" t="s">
        <v>114</v>
      </c>
      <c r="C95" s="340"/>
      <c r="D95" s="340"/>
      <c r="E95" s="341"/>
      <c r="F95" s="341"/>
      <c r="G95" s="341"/>
      <c r="H95" s="341"/>
      <c r="J95" s="340"/>
      <c r="K95" s="341"/>
      <c r="L95" s="341"/>
      <c r="M95" s="341"/>
      <c r="N95" s="78"/>
    </row>
    <row r="96" spans="1:14" ht="18.95" customHeight="1">
      <c r="A96" s="79" t="s">
        <v>115</v>
      </c>
      <c r="B96" s="340" t="s">
        <v>116</v>
      </c>
      <c r="C96" s="340"/>
      <c r="D96" s="340"/>
      <c r="E96" s="341"/>
      <c r="F96" s="341"/>
      <c r="G96" s="341"/>
      <c r="H96" s="341"/>
      <c r="J96" s="340"/>
      <c r="K96" s="341"/>
      <c r="L96" s="341"/>
      <c r="M96" s="341"/>
      <c r="N96" s="78"/>
    </row>
    <row r="97" spans="1:14" ht="18.95" customHeight="1">
      <c r="A97" s="79" t="s">
        <v>117</v>
      </c>
      <c r="B97" s="340" t="s">
        <v>118</v>
      </c>
      <c r="C97" s="340"/>
      <c r="D97" s="340"/>
      <c r="E97" s="341"/>
      <c r="F97" s="341"/>
      <c r="G97" s="341"/>
      <c r="H97" s="341"/>
      <c r="J97" s="340"/>
      <c r="K97" s="341"/>
      <c r="L97" s="341"/>
      <c r="M97" s="341"/>
      <c r="N97" s="78"/>
    </row>
    <row r="98" spans="1:14" ht="18.95" customHeight="1">
      <c r="A98" s="388" t="s">
        <v>119</v>
      </c>
      <c r="B98" s="389"/>
      <c r="C98" s="389"/>
      <c r="D98" s="389"/>
      <c r="E98" s="389"/>
      <c r="F98" s="389"/>
      <c r="G98" s="389"/>
      <c r="H98" s="389"/>
      <c r="I98" s="389"/>
      <c r="J98" s="389"/>
      <c r="K98" s="389"/>
      <c r="L98" s="389"/>
      <c r="M98" s="389"/>
      <c r="N98" s="390"/>
    </row>
    <row r="99" spans="1:14" ht="18.95" customHeight="1">
      <c r="A99" s="80" t="s">
        <v>120</v>
      </c>
      <c r="B99" s="333"/>
      <c r="C99" s="333"/>
      <c r="D99" s="333"/>
      <c r="E99" s="333"/>
      <c r="F99" s="333"/>
      <c r="G99" s="333"/>
      <c r="H99" s="333"/>
      <c r="I99" s="346"/>
      <c r="J99" s="346"/>
      <c r="K99" s="346"/>
      <c r="L99" s="346"/>
      <c r="M99" s="346"/>
      <c r="N99" s="347"/>
    </row>
    <row r="100" spans="1:14">
      <c r="A100" s="348" t="s">
        <v>121</v>
      </c>
      <c r="B100" s="81"/>
      <c r="C100" s="81"/>
      <c r="D100" s="81"/>
      <c r="E100" s="81"/>
      <c r="F100" s="81"/>
      <c r="G100" s="81"/>
      <c r="H100" s="81"/>
      <c r="I100" s="81"/>
      <c r="J100" s="81"/>
      <c r="K100" s="81"/>
      <c r="L100" s="81"/>
      <c r="M100" s="81"/>
      <c r="N100" s="339"/>
    </row>
  </sheetData>
  <mergeCells count="20">
    <mergeCell ref="J7:N7"/>
    <mergeCell ref="A1:B5"/>
    <mergeCell ref="A6:B6"/>
    <mergeCell ref="A86:D86"/>
    <mergeCell ref="C87:D87"/>
    <mergeCell ref="C1:C7"/>
    <mergeCell ref="D7:H7"/>
    <mergeCell ref="A89:N89"/>
    <mergeCell ref="C88:D88"/>
    <mergeCell ref="A24:C24"/>
    <mergeCell ref="A38:C38"/>
    <mergeCell ref="A56:C56"/>
    <mergeCell ref="A69:C69"/>
    <mergeCell ref="A85:C85"/>
    <mergeCell ref="A94:N94"/>
    <mergeCell ref="A98:N98"/>
    <mergeCell ref="A90:H90"/>
    <mergeCell ref="A92:H92"/>
    <mergeCell ref="A93:H93"/>
    <mergeCell ref="A91:H91"/>
  </mergeCells>
  <pageMargins left="0.7" right="0.7" top="0.75" bottom="0.75" header="0.3" footer="0.3"/>
  <pageSetup paperSize="9" scale="49" fitToHeight="0" orientation="landscape" r:id="rId1"/>
  <rowBreaks count="2" manualBreakCount="2">
    <brk id="38" max="7" man="1"/>
    <brk id="69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077CC-28C6-4CE4-A95D-8327FBBC23AC}">
  <sheetPr>
    <tabColor theme="9" tint="0.59999389629810485"/>
    <pageSetUpPr fitToPage="1"/>
  </sheetPr>
  <dimension ref="A1:W108"/>
  <sheetViews>
    <sheetView topLeftCell="A66" zoomScale="60" zoomScaleNormal="60" workbookViewId="0">
      <selection activeCell="Q103" sqref="Q103"/>
    </sheetView>
  </sheetViews>
  <sheetFormatPr defaultColWidth="9.25" defaultRowHeight="15"/>
  <cols>
    <col min="1" max="1" width="25.625" style="1" customWidth="1"/>
    <col min="2" max="2" width="60.75" style="1" customWidth="1"/>
    <col min="3" max="3" width="100.625" style="1" customWidth="1"/>
    <col min="4" max="8" width="15.625" style="1" customWidth="1"/>
    <col min="9" max="9" width="9.25" style="1"/>
    <col min="10" max="14" width="15.625" style="1" customWidth="1"/>
    <col min="15" max="16384" width="9.25" style="1"/>
  </cols>
  <sheetData>
    <row r="1" spans="1:14" ht="18.95" customHeight="1">
      <c r="A1" s="384" t="e" vm="1">
        <v>#VALUE!</v>
      </c>
      <c r="B1" s="384"/>
      <c r="C1" s="380" t="e" vm="2">
        <v>#VALUE!</v>
      </c>
      <c r="F1" s="70"/>
      <c r="G1" s="70"/>
      <c r="H1" s="70"/>
    </row>
    <row r="2" spans="1:14" ht="18.95" customHeight="1">
      <c r="A2" s="384"/>
      <c r="B2" s="384"/>
      <c r="C2" s="380"/>
      <c r="F2" s="70"/>
      <c r="G2" s="70"/>
      <c r="H2" s="70"/>
    </row>
    <row r="3" spans="1:14" ht="18.95" customHeight="1">
      <c r="A3" s="384"/>
      <c r="B3" s="384"/>
      <c r="C3" s="380"/>
      <c r="F3" s="70"/>
      <c r="G3" s="70"/>
      <c r="H3" s="70"/>
    </row>
    <row r="4" spans="1:14" ht="18.95" customHeight="1">
      <c r="A4" s="384"/>
      <c r="B4" s="384"/>
      <c r="C4" s="380"/>
      <c r="F4" s="70"/>
      <c r="G4" s="70"/>
      <c r="H4" s="70"/>
    </row>
    <row r="5" spans="1:14" ht="18.95" customHeight="1">
      <c r="A5" s="384"/>
      <c r="B5" s="384"/>
      <c r="C5" s="380"/>
      <c r="F5" s="70"/>
      <c r="G5" s="70"/>
      <c r="H5" s="70"/>
    </row>
    <row r="6" spans="1:14" ht="30">
      <c r="A6" s="358" t="s">
        <v>299</v>
      </c>
      <c r="B6" s="358"/>
      <c r="C6" s="380"/>
      <c r="F6" s="70"/>
      <c r="G6" s="70"/>
      <c r="H6" s="70"/>
    </row>
    <row r="7" spans="1:14" ht="30">
      <c r="A7" s="27" t="s">
        <v>353</v>
      </c>
      <c r="B7" s="27" t="s">
        <v>354</v>
      </c>
      <c r="C7" s="381"/>
      <c r="D7" s="367" t="s">
        <v>3</v>
      </c>
      <c r="E7" s="368"/>
      <c r="F7" s="368"/>
      <c r="G7" s="368"/>
      <c r="H7" s="369"/>
      <c r="J7" s="367" t="s">
        <v>4</v>
      </c>
      <c r="K7" s="368"/>
      <c r="L7" s="368"/>
      <c r="M7" s="368"/>
      <c r="N7" s="369"/>
    </row>
    <row r="8" spans="1:14" s="19" customFormat="1" ht="50.1" customHeight="1">
      <c r="A8" s="198" t="s">
        <v>5</v>
      </c>
      <c r="B8" s="29" t="s">
        <v>6</v>
      </c>
      <c r="C8" s="16" t="s">
        <v>7</v>
      </c>
      <c r="D8" s="15" t="s">
        <v>8</v>
      </c>
      <c r="E8" s="15" t="s">
        <v>9</v>
      </c>
      <c r="F8" s="15" t="s">
        <v>10</v>
      </c>
      <c r="G8" s="15" t="s">
        <v>11</v>
      </c>
      <c r="H8" s="15" t="s">
        <v>12</v>
      </c>
      <c r="J8" s="15" t="s">
        <v>8</v>
      </c>
      <c r="K8" s="15" t="s">
        <v>9</v>
      </c>
      <c r="L8" s="15" t="s">
        <v>10</v>
      </c>
      <c r="M8" s="15" t="s">
        <v>11</v>
      </c>
      <c r="N8" s="15" t="s">
        <v>12</v>
      </c>
    </row>
    <row r="9" spans="1:14" ht="30.75">
      <c r="A9" s="224"/>
      <c r="B9" s="208" t="s">
        <v>355</v>
      </c>
      <c r="C9" s="11" t="s">
        <v>356</v>
      </c>
      <c r="D9" s="9">
        <v>120</v>
      </c>
      <c r="E9" s="9">
        <v>144</v>
      </c>
      <c r="F9" s="9">
        <v>5.69</v>
      </c>
      <c r="G9" s="9">
        <v>11.3</v>
      </c>
      <c r="H9" s="9">
        <v>4.79</v>
      </c>
      <c r="J9" s="9">
        <v>140</v>
      </c>
      <c r="K9" s="9">
        <f>J9*E9/D9</f>
        <v>168</v>
      </c>
      <c r="L9" s="9">
        <f t="shared" ref="L9:N23" si="0">K9*F9/E9</f>
        <v>6.6383333333333336</v>
      </c>
      <c r="M9" s="9">
        <f t="shared" si="0"/>
        <v>13.183333333333334</v>
      </c>
      <c r="N9" s="9">
        <f t="shared" si="0"/>
        <v>5.5883333333333329</v>
      </c>
    </row>
    <row r="10" spans="1:14" ht="18">
      <c r="A10" s="225" t="s">
        <v>15</v>
      </c>
      <c r="B10" s="209" t="s">
        <v>357</v>
      </c>
      <c r="C10" s="272" t="s">
        <v>358</v>
      </c>
      <c r="D10" s="14">
        <v>120</v>
      </c>
      <c r="E10" s="9">
        <v>71.88</v>
      </c>
      <c r="F10" s="9">
        <v>5.0040000000000004</v>
      </c>
      <c r="G10" s="9">
        <v>4.9440000000000008</v>
      </c>
      <c r="H10" s="9">
        <v>1.04976</v>
      </c>
      <c r="J10" s="14">
        <v>140</v>
      </c>
      <c r="K10" s="9">
        <f t="shared" ref="K10:K23" si="1">J10*E10/D10</f>
        <v>83.859999999999985</v>
      </c>
      <c r="L10" s="9">
        <f t="shared" si="0"/>
        <v>5.8380000000000001</v>
      </c>
      <c r="M10" s="9">
        <f t="shared" si="0"/>
        <v>5.7680000000000007</v>
      </c>
      <c r="N10" s="9">
        <f t="shared" si="0"/>
        <v>1.22472</v>
      </c>
    </row>
    <row r="11" spans="1:14" ht="18.95" customHeight="1">
      <c r="A11" s="226"/>
      <c r="B11" s="209" t="s">
        <v>231</v>
      </c>
      <c r="C11" s="35" t="s">
        <v>359</v>
      </c>
      <c r="D11" s="12">
        <v>60</v>
      </c>
      <c r="E11" s="9">
        <v>48.359999999999992</v>
      </c>
      <c r="F11" s="9">
        <v>10.185</v>
      </c>
      <c r="G11" s="9">
        <v>0.3</v>
      </c>
      <c r="H11" s="9">
        <v>1.7849999999999999</v>
      </c>
      <c r="J11" s="12">
        <v>100</v>
      </c>
      <c r="K11" s="9">
        <f t="shared" si="1"/>
        <v>80.59999999999998</v>
      </c>
      <c r="L11" s="9">
        <f t="shared" si="0"/>
        <v>16.974999999999998</v>
      </c>
      <c r="M11" s="9">
        <f t="shared" si="0"/>
        <v>0.49999999999999989</v>
      </c>
      <c r="N11" s="9">
        <f t="shared" si="0"/>
        <v>2.9749999999999992</v>
      </c>
    </row>
    <row r="12" spans="1:14" ht="18.95" customHeight="1">
      <c r="A12" s="227"/>
      <c r="B12" s="210" t="s">
        <v>89</v>
      </c>
      <c r="C12" s="35" t="s">
        <v>90</v>
      </c>
      <c r="D12" s="12">
        <v>60</v>
      </c>
      <c r="E12" s="9">
        <v>94.621200000000002</v>
      </c>
      <c r="F12" s="9">
        <v>16.125599999999999</v>
      </c>
      <c r="G12" s="9">
        <v>2.8451999999999997</v>
      </c>
      <c r="H12" s="9">
        <v>1.3662000000000001</v>
      </c>
      <c r="J12" s="12">
        <v>100</v>
      </c>
      <c r="K12" s="9">
        <f t="shared" si="1"/>
        <v>157.70200000000003</v>
      </c>
      <c r="L12" s="9">
        <f t="shared" si="0"/>
        <v>26.876000000000001</v>
      </c>
      <c r="M12" s="9">
        <f t="shared" si="0"/>
        <v>4.742</v>
      </c>
      <c r="N12" s="9">
        <f t="shared" si="0"/>
        <v>2.2770000000000006</v>
      </c>
    </row>
    <row r="13" spans="1:14" ht="18.95" customHeight="1">
      <c r="A13" s="227"/>
      <c r="B13" s="211" t="s">
        <v>91</v>
      </c>
      <c r="C13" s="35" t="s">
        <v>92</v>
      </c>
      <c r="D13" s="12">
        <v>50</v>
      </c>
      <c r="E13" s="9">
        <v>30.42</v>
      </c>
      <c r="F13" s="9">
        <v>6.2534999999999998</v>
      </c>
      <c r="G13" s="9">
        <v>0.5615</v>
      </c>
      <c r="H13" s="9">
        <v>0.84150000000000003</v>
      </c>
      <c r="J13" s="12">
        <v>100</v>
      </c>
      <c r="K13" s="9">
        <f t="shared" si="1"/>
        <v>60.84</v>
      </c>
      <c r="L13" s="9">
        <f t="shared" si="0"/>
        <v>12.507</v>
      </c>
      <c r="M13" s="9">
        <f t="shared" si="0"/>
        <v>1.123</v>
      </c>
      <c r="N13" s="9">
        <f t="shared" si="0"/>
        <v>1.6830000000000001</v>
      </c>
    </row>
    <row r="14" spans="1:14" ht="18.95" customHeight="1">
      <c r="A14" s="227"/>
      <c r="B14" s="211" t="s">
        <v>360</v>
      </c>
      <c r="C14" s="47" t="s">
        <v>361</v>
      </c>
      <c r="D14" s="12">
        <v>50</v>
      </c>
      <c r="E14" s="9">
        <v>14.9</v>
      </c>
      <c r="F14" s="9">
        <v>2.4300000000000002</v>
      </c>
      <c r="G14" s="9">
        <v>0.06</v>
      </c>
      <c r="H14" s="9">
        <v>0.59</v>
      </c>
      <c r="J14" s="12">
        <v>100</v>
      </c>
      <c r="K14" s="9">
        <f t="shared" si="1"/>
        <v>29.8</v>
      </c>
      <c r="L14" s="9">
        <f t="shared" si="0"/>
        <v>4.8600000000000003</v>
      </c>
      <c r="M14" s="9">
        <f t="shared" si="0"/>
        <v>0.12000000000000001</v>
      </c>
      <c r="N14" s="9">
        <f t="shared" si="0"/>
        <v>1.1800000000000002</v>
      </c>
    </row>
    <row r="15" spans="1:14" ht="18.95" customHeight="1">
      <c r="A15" s="227"/>
      <c r="B15" s="208" t="s">
        <v>362</v>
      </c>
      <c r="C15" s="47"/>
      <c r="D15" s="12">
        <v>100</v>
      </c>
      <c r="E15" s="9">
        <v>29.9</v>
      </c>
      <c r="F15" s="9">
        <v>4.6500000000000004</v>
      </c>
      <c r="G15" s="9">
        <v>0.2</v>
      </c>
      <c r="H15" s="9">
        <v>1.47</v>
      </c>
      <c r="J15" s="12">
        <v>100</v>
      </c>
      <c r="K15" s="9">
        <f t="shared" si="1"/>
        <v>29.9</v>
      </c>
      <c r="L15" s="9">
        <f t="shared" si="0"/>
        <v>4.6500000000000004</v>
      </c>
      <c r="M15" s="9">
        <f t="shared" si="0"/>
        <v>0.2</v>
      </c>
      <c r="N15" s="9">
        <f t="shared" si="0"/>
        <v>1.4699999999999998</v>
      </c>
    </row>
    <row r="16" spans="1:14" ht="18.95" customHeight="1">
      <c r="A16" s="227"/>
      <c r="B16" s="208" t="s">
        <v>28</v>
      </c>
      <c r="C16" s="84" t="s">
        <v>29</v>
      </c>
      <c r="D16" s="31">
        <v>15</v>
      </c>
      <c r="E16" s="9">
        <v>91.315049999999999</v>
      </c>
      <c r="F16" s="9">
        <v>1.92</v>
      </c>
      <c r="G16" s="9">
        <v>7.7350499999999993</v>
      </c>
      <c r="H16" s="9">
        <v>4.2349499999999995</v>
      </c>
      <c r="J16" s="12">
        <v>15</v>
      </c>
      <c r="K16" s="9">
        <f t="shared" si="1"/>
        <v>91.315049999999999</v>
      </c>
      <c r="L16" s="9">
        <f t="shared" si="0"/>
        <v>1.92</v>
      </c>
      <c r="M16" s="9">
        <f t="shared" si="0"/>
        <v>7.7350499999999993</v>
      </c>
      <c r="N16" s="9">
        <f t="shared" si="0"/>
        <v>4.2349499999999995</v>
      </c>
    </row>
    <row r="17" spans="1:23" ht="18">
      <c r="A17" s="227"/>
      <c r="B17" s="215" t="s">
        <v>66</v>
      </c>
      <c r="C17" s="37" t="s">
        <v>67</v>
      </c>
      <c r="D17" s="12">
        <v>5</v>
      </c>
      <c r="E17" s="9">
        <v>32.189399999999999</v>
      </c>
      <c r="F17" s="9">
        <v>9.7050000000000011E-2</v>
      </c>
      <c r="G17" s="9">
        <v>3.5305500000000003</v>
      </c>
      <c r="H17" s="9">
        <v>1.3550000000000001E-2</v>
      </c>
      <c r="J17" s="12">
        <v>10</v>
      </c>
      <c r="K17" s="9">
        <f t="shared" si="1"/>
        <v>64.378799999999998</v>
      </c>
      <c r="L17" s="9">
        <f t="shared" si="0"/>
        <v>0.19410000000000002</v>
      </c>
      <c r="M17" s="9">
        <f t="shared" si="0"/>
        <v>7.0611000000000006</v>
      </c>
      <c r="N17" s="9">
        <f t="shared" si="0"/>
        <v>2.7100000000000003E-2</v>
      </c>
    </row>
    <row r="18" spans="1:23" ht="18.95" customHeight="1">
      <c r="A18" s="228" t="s">
        <v>30</v>
      </c>
      <c r="B18" s="212" t="s">
        <v>309</v>
      </c>
      <c r="C18" s="11"/>
      <c r="D18" s="12">
        <v>50</v>
      </c>
      <c r="E18" s="9">
        <v>28.195</v>
      </c>
      <c r="F18" s="9">
        <v>2.4375</v>
      </c>
      <c r="G18" s="9">
        <v>1.2849999999999999</v>
      </c>
      <c r="H18" s="9">
        <v>1.72</v>
      </c>
      <c r="I18" s="13"/>
      <c r="J18" s="12">
        <v>50</v>
      </c>
      <c r="K18" s="9">
        <f t="shared" si="1"/>
        <v>28.195</v>
      </c>
      <c r="L18" s="9">
        <f t="shared" si="0"/>
        <v>2.4375</v>
      </c>
      <c r="M18" s="9">
        <f t="shared" si="0"/>
        <v>1.2849999999999999</v>
      </c>
      <c r="N18" s="9">
        <f t="shared" si="0"/>
        <v>1.72</v>
      </c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30.75" customHeight="1">
      <c r="A19" s="227"/>
      <c r="B19" s="213" t="s">
        <v>310</v>
      </c>
      <c r="C19" s="39" t="s">
        <v>33</v>
      </c>
      <c r="D19" s="12">
        <v>50</v>
      </c>
      <c r="E19" s="9">
        <v>37.372999999999998</v>
      </c>
      <c r="F19" s="9">
        <v>6.0614999999999997</v>
      </c>
      <c r="G19" s="9">
        <v>0.75</v>
      </c>
      <c r="H19" s="9">
        <v>1.6</v>
      </c>
      <c r="I19" s="13"/>
      <c r="J19" s="12">
        <v>50</v>
      </c>
      <c r="K19" s="9">
        <f t="shared" si="1"/>
        <v>37.372999999999998</v>
      </c>
      <c r="L19" s="9">
        <f t="shared" si="0"/>
        <v>6.0614999999999997</v>
      </c>
      <c r="M19" s="9">
        <f t="shared" si="0"/>
        <v>0.75</v>
      </c>
      <c r="N19" s="9">
        <f t="shared" si="0"/>
        <v>1.6000000000000003</v>
      </c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8.95" customHeight="1">
      <c r="A20" s="229"/>
      <c r="B20" s="210" t="s">
        <v>34</v>
      </c>
      <c r="C20" s="37" t="s">
        <v>35</v>
      </c>
      <c r="D20" s="12">
        <v>50</v>
      </c>
      <c r="E20" s="9">
        <v>0.2</v>
      </c>
      <c r="F20" s="9">
        <v>0</v>
      </c>
      <c r="G20" s="9">
        <v>0</v>
      </c>
      <c r="H20" s="9">
        <v>0.05</v>
      </c>
      <c r="I20" s="13"/>
      <c r="J20" s="12">
        <v>50</v>
      </c>
      <c r="K20" s="9">
        <f t="shared" si="1"/>
        <v>0.2</v>
      </c>
      <c r="L20" s="9">
        <f t="shared" si="0"/>
        <v>0</v>
      </c>
      <c r="M20" s="9">
        <v>0</v>
      </c>
      <c r="N20" s="9">
        <v>0.05</v>
      </c>
      <c r="O20" s="20"/>
      <c r="P20" s="20"/>
      <c r="Q20" s="20"/>
      <c r="R20" s="20"/>
      <c r="S20" s="20"/>
      <c r="T20" s="20"/>
      <c r="U20" s="20"/>
      <c r="V20" s="20"/>
      <c r="W20" s="20"/>
    </row>
    <row r="21" spans="1:23" ht="18.95" customHeight="1">
      <c r="A21" s="229"/>
      <c r="B21" s="210" t="s">
        <v>311</v>
      </c>
      <c r="C21" s="52"/>
      <c r="D21" s="12">
        <v>50</v>
      </c>
      <c r="E21" s="9">
        <v>123.1</v>
      </c>
      <c r="F21" s="9">
        <v>26.15</v>
      </c>
      <c r="G21" s="9">
        <v>1</v>
      </c>
      <c r="H21" s="9">
        <v>3.5750000000000002</v>
      </c>
      <c r="J21" s="12">
        <v>50</v>
      </c>
      <c r="K21" s="9">
        <f t="shared" si="1"/>
        <v>123.1</v>
      </c>
      <c r="L21" s="9">
        <f t="shared" si="0"/>
        <v>26.15</v>
      </c>
      <c r="M21" s="9">
        <f t="shared" si="0"/>
        <v>1</v>
      </c>
      <c r="N21" s="9">
        <f t="shared" si="0"/>
        <v>3.5750000000000002</v>
      </c>
      <c r="O21" s="20"/>
      <c r="P21" s="20"/>
      <c r="Q21" s="20"/>
      <c r="R21" s="20"/>
      <c r="S21" s="20"/>
      <c r="T21" s="20"/>
      <c r="U21" s="20"/>
      <c r="V21" s="20"/>
      <c r="W21" s="20"/>
    </row>
    <row r="22" spans="1:23" ht="18.95" customHeight="1">
      <c r="A22" s="229"/>
      <c r="B22" s="36" t="s">
        <v>73</v>
      </c>
      <c r="C22" s="35"/>
      <c r="D22" s="12">
        <v>50</v>
      </c>
      <c r="E22" s="9">
        <v>9.4499999999999993</v>
      </c>
      <c r="F22" s="9">
        <v>1.45</v>
      </c>
      <c r="G22" s="9">
        <v>0.05</v>
      </c>
      <c r="H22" s="9">
        <v>0.4</v>
      </c>
      <c r="J22" s="12">
        <v>50</v>
      </c>
      <c r="K22" s="9">
        <f t="shared" si="1"/>
        <v>9.4499999999999993</v>
      </c>
      <c r="L22" s="9">
        <f t="shared" si="0"/>
        <v>1.45</v>
      </c>
      <c r="M22" s="9">
        <f t="shared" si="0"/>
        <v>4.9999999999999996E-2</v>
      </c>
      <c r="N22" s="9">
        <f t="shared" si="0"/>
        <v>0.39999999999999997</v>
      </c>
      <c r="O22" s="20"/>
      <c r="P22" s="20"/>
      <c r="Q22" s="20"/>
      <c r="R22" s="20"/>
      <c r="S22" s="20"/>
      <c r="T22" s="20"/>
      <c r="U22" s="20"/>
      <c r="V22" s="20"/>
      <c r="W22" s="20"/>
    </row>
    <row r="23" spans="1:23" ht="18.95" customHeight="1">
      <c r="A23" s="230"/>
      <c r="B23" s="214" t="s">
        <v>53</v>
      </c>
      <c r="C23" s="52"/>
      <c r="D23" s="12">
        <v>50</v>
      </c>
      <c r="E23" s="9">
        <v>24.038</v>
      </c>
      <c r="F23" s="9">
        <v>6.74</v>
      </c>
      <c r="G23" s="9">
        <v>0</v>
      </c>
      <c r="H23" s="9">
        <v>0</v>
      </c>
      <c r="J23" s="12">
        <v>50</v>
      </c>
      <c r="K23" s="9">
        <f t="shared" si="1"/>
        <v>24.038</v>
      </c>
      <c r="L23" s="9">
        <f t="shared" si="0"/>
        <v>6.74</v>
      </c>
      <c r="M23" s="9">
        <f t="shared" si="0"/>
        <v>0</v>
      </c>
      <c r="N23" s="9">
        <v>0</v>
      </c>
      <c r="O23" s="20"/>
      <c r="P23" s="20"/>
      <c r="Q23" s="20"/>
      <c r="R23" s="20"/>
      <c r="S23" s="20"/>
      <c r="T23" s="20"/>
      <c r="U23" s="20"/>
      <c r="V23" s="20"/>
      <c r="W23" s="20"/>
    </row>
    <row r="24" spans="1:23" s="19" customFormat="1" ht="18.95" customHeight="1">
      <c r="A24" s="395" t="s">
        <v>39</v>
      </c>
      <c r="B24" s="396"/>
      <c r="C24" s="397"/>
      <c r="D24" s="17"/>
      <c r="E24" s="64">
        <f>SUM(E9,E11:E23)</f>
        <v>708.0616500000001</v>
      </c>
      <c r="F24" s="64">
        <f t="shared" ref="F24:H24" si="2">SUM(F9,F11:F23)</f>
        <v>90.190150000000003</v>
      </c>
      <c r="G24" s="64">
        <f t="shared" si="2"/>
        <v>29.617300000000004</v>
      </c>
      <c r="H24" s="64">
        <f t="shared" si="2"/>
        <v>22.436199999999999</v>
      </c>
      <c r="J24" s="17"/>
      <c r="K24" s="30">
        <f>SUM(K9,K11:K23)</f>
        <v>904.89185000000032</v>
      </c>
      <c r="L24" s="30">
        <f t="shared" ref="L24:N24" si="3">SUM(L9,L11:L23)</f>
        <v>117.45943333333335</v>
      </c>
      <c r="M24" s="30">
        <f t="shared" si="3"/>
        <v>37.74948333333333</v>
      </c>
      <c r="N24" s="30">
        <f t="shared" si="3"/>
        <v>26.780383333333329</v>
      </c>
      <c r="O24" s="21"/>
      <c r="P24" s="21"/>
      <c r="Q24" s="21"/>
      <c r="R24" s="21"/>
      <c r="S24" s="21"/>
      <c r="T24" s="21"/>
      <c r="U24" s="21"/>
      <c r="V24" s="21"/>
      <c r="W24" s="21"/>
    </row>
    <row r="25" spans="1:23" ht="50.1" customHeight="1">
      <c r="A25" s="198" t="s">
        <v>40</v>
      </c>
      <c r="B25" s="16" t="s">
        <v>6</v>
      </c>
      <c r="C25" s="16" t="s">
        <v>7</v>
      </c>
      <c r="D25" s="15" t="s">
        <v>8</v>
      </c>
      <c r="E25" s="15" t="s">
        <v>9</v>
      </c>
      <c r="F25" s="15" t="s">
        <v>10</v>
      </c>
      <c r="G25" s="15" t="s">
        <v>11</v>
      </c>
      <c r="H25" s="15" t="s">
        <v>12</v>
      </c>
      <c r="J25" s="15" t="s">
        <v>8</v>
      </c>
      <c r="K25" s="15" t="s">
        <v>9</v>
      </c>
      <c r="L25" s="15" t="s">
        <v>10</v>
      </c>
      <c r="M25" s="15" t="s">
        <v>11</v>
      </c>
      <c r="N25" s="15" t="s">
        <v>12</v>
      </c>
      <c r="O25" s="20"/>
      <c r="P25" s="20"/>
      <c r="Q25" s="20"/>
      <c r="R25" s="20"/>
      <c r="S25" s="20"/>
      <c r="T25" s="20"/>
      <c r="U25" s="20"/>
      <c r="V25" s="20"/>
      <c r="W25" s="20"/>
    </row>
    <row r="26" spans="1:23" ht="30.75">
      <c r="A26" s="231"/>
      <c r="B26" s="209" t="s">
        <v>363</v>
      </c>
      <c r="C26" s="50" t="s">
        <v>364</v>
      </c>
      <c r="D26" s="9">
        <v>50</v>
      </c>
      <c r="E26" s="9">
        <v>81.174000000000007</v>
      </c>
      <c r="F26" s="9">
        <v>2.3879999999999999</v>
      </c>
      <c r="G26" s="9">
        <v>5.3404999999999996</v>
      </c>
      <c r="H26" s="9">
        <v>6.1630000000000003</v>
      </c>
      <c r="I26" s="13"/>
      <c r="J26" s="9">
        <v>60</v>
      </c>
      <c r="K26" s="9">
        <f>J26*E26/D26</f>
        <v>97.408800000000014</v>
      </c>
      <c r="L26" s="9">
        <f t="shared" ref="L26:N41" si="4">K26*F26/E26</f>
        <v>2.8656000000000001</v>
      </c>
      <c r="M26" s="9">
        <f t="shared" si="4"/>
        <v>6.4085999999999999</v>
      </c>
      <c r="N26" s="9">
        <f t="shared" si="4"/>
        <v>7.3956000000000008</v>
      </c>
      <c r="O26" s="20"/>
      <c r="P26" s="20"/>
      <c r="Q26" s="20"/>
      <c r="R26" s="20"/>
      <c r="S26" s="20"/>
      <c r="T26" s="20"/>
      <c r="U26" s="20"/>
      <c r="V26" s="20"/>
      <c r="W26" s="20"/>
    </row>
    <row r="27" spans="1:23" ht="30" customHeight="1">
      <c r="A27" s="225" t="s">
        <v>15</v>
      </c>
      <c r="B27" s="216" t="s">
        <v>365</v>
      </c>
      <c r="C27" s="50" t="s">
        <v>366</v>
      </c>
      <c r="D27" s="14">
        <v>50</v>
      </c>
      <c r="E27" s="9">
        <v>70.135999999999996</v>
      </c>
      <c r="F27" s="9">
        <v>13.994999999999999</v>
      </c>
      <c r="G27" s="9">
        <v>0.94800000000000006</v>
      </c>
      <c r="H27" s="9">
        <v>2.6905000000000001</v>
      </c>
      <c r="I27" s="13"/>
      <c r="J27" s="14">
        <v>60</v>
      </c>
      <c r="K27" s="9">
        <f t="shared" ref="K27:K41" si="5">J27*E27/D27</f>
        <v>84.163200000000003</v>
      </c>
      <c r="L27" s="9">
        <f t="shared" si="4"/>
        <v>16.794</v>
      </c>
      <c r="M27" s="9">
        <f t="shared" si="4"/>
        <v>1.1376000000000002</v>
      </c>
      <c r="N27" s="9">
        <f t="shared" si="4"/>
        <v>3.2286000000000006</v>
      </c>
      <c r="O27" s="20"/>
      <c r="P27" s="20"/>
      <c r="Q27" s="20"/>
      <c r="R27" s="20"/>
      <c r="S27" s="20"/>
      <c r="T27" s="20"/>
      <c r="U27" s="20"/>
      <c r="V27" s="20"/>
      <c r="W27" s="20"/>
    </row>
    <row r="28" spans="1:23" ht="18.95" customHeight="1">
      <c r="A28" s="236"/>
      <c r="B28" s="209" t="s">
        <v>61</v>
      </c>
      <c r="C28" s="50"/>
      <c r="D28" s="12">
        <v>60</v>
      </c>
      <c r="E28" s="9">
        <v>43.5</v>
      </c>
      <c r="F28" s="9">
        <v>9.9</v>
      </c>
      <c r="G28" s="9">
        <v>0.06</v>
      </c>
      <c r="H28" s="9">
        <v>1.1399999999999999</v>
      </c>
      <c r="I28" s="13"/>
      <c r="J28" s="12">
        <v>100</v>
      </c>
      <c r="K28" s="9">
        <f t="shared" si="5"/>
        <v>72.5</v>
      </c>
      <c r="L28" s="9">
        <f t="shared" si="4"/>
        <v>16.5</v>
      </c>
      <c r="M28" s="9">
        <f t="shared" si="4"/>
        <v>9.9999999999999992E-2</v>
      </c>
      <c r="N28" s="9">
        <f t="shared" si="4"/>
        <v>1.8999999999999997</v>
      </c>
      <c r="O28" s="20"/>
      <c r="P28" s="20"/>
      <c r="Q28" s="20"/>
      <c r="R28" s="20"/>
      <c r="S28" s="20"/>
      <c r="T28" s="20"/>
      <c r="U28" s="20"/>
      <c r="V28" s="20"/>
      <c r="W28" s="20"/>
    </row>
    <row r="29" spans="1:23" ht="18.95" customHeight="1">
      <c r="A29" s="236"/>
      <c r="B29" s="269" t="s">
        <v>367</v>
      </c>
      <c r="C29" s="39" t="s">
        <v>368</v>
      </c>
      <c r="D29" s="12">
        <v>60</v>
      </c>
      <c r="E29" s="9">
        <v>70.078800000000001</v>
      </c>
      <c r="F29" s="9">
        <v>14.9376</v>
      </c>
      <c r="G29" s="9">
        <v>0.45239999999999997</v>
      </c>
      <c r="H29" s="9">
        <v>2.3220000000000001</v>
      </c>
      <c r="I29" s="13"/>
      <c r="J29" s="12">
        <v>100</v>
      </c>
      <c r="K29" s="9">
        <f t="shared" si="5"/>
        <v>116.798</v>
      </c>
      <c r="L29" s="9">
        <f t="shared" si="4"/>
        <v>24.896000000000001</v>
      </c>
      <c r="M29" s="9">
        <f t="shared" si="4"/>
        <v>0.754</v>
      </c>
      <c r="N29" s="9">
        <f t="shared" si="4"/>
        <v>3.87</v>
      </c>
    </row>
    <row r="30" spans="1:23" s="23" customFormat="1" ht="18.95" customHeight="1">
      <c r="A30" s="267"/>
      <c r="B30" s="215" t="s">
        <v>369</v>
      </c>
      <c r="C30" s="39" t="s">
        <v>370</v>
      </c>
      <c r="D30" s="12">
        <v>50</v>
      </c>
      <c r="E30" s="9">
        <v>30.1</v>
      </c>
      <c r="F30" s="9">
        <v>3.77</v>
      </c>
      <c r="G30" s="9">
        <v>1.1200000000000001</v>
      </c>
      <c r="H30" s="9">
        <v>0.36299999999999999</v>
      </c>
      <c r="J30" s="12">
        <v>100</v>
      </c>
      <c r="K30" s="9">
        <f t="shared" si="5"/>
        <v>60.2</v>
      </c>
      <c r="L30" s="9">
        <f t="shared" si="4"/>
        <v>7.54</v>
      </c>
      <c r="M30" s="9">
        <f t="shared" si="4"/>
        <v>2.2400000000000002</v>
      </c>
      <c r="N30" s="9">
        <f t="shared" si="4"/>
        <v>0.72599999999999998</v>
      </c>
      <c r="O30" s="24"/>
      <c r="P30" s="24"/>
    </row>
    <row r="31" spans="1:23" s="23" customFormat="1" ht="18.95" customHeight="1">
      <c r="A31" s="267"/>
      <c r="B31" s="215" t="s">
        <v>292</v>
      </c>
      <c r="C31" s="39" t="s">
        <v>371</v>
      </c>
      <c r="D31" s="12">
        <v>50</v>
      </c>
      <c r="E31" s="9">
        <v>59.125999999999998</v>
      </c>
      <c r="F31" s="9">
        <v>4.077</v>
      </c>
      <c r="G31" s="9">
        <v>3.9460000000000002</v>
      </c>
      <c r="H31" s="9">
        <v>1.873</v>
      </c>
      <c r="I31" s="25"/>
      <c r="J31" s="12">
        <v>100</v>
      </c>
      <c r="K31" s="9">
        <f t="shared" si="5"/>
        <v>118.252</v>
      </c>
      <c r="L31" s="9">
        <f t="shared" si="4"/>
        <v>8.1539999999999999</v>
      </c>
      <c r="M31" s="9">
        <f t="shared" si="4"/>
        <v>7.8920000000000012</v>
      </c>
      <c r="N31" s="9">
        <f t="shared" si="4"/>
        <v>3.7460000000000004</v>
      </c>
      <c r="O31" s="24"/>
      <c r="P31" s="26"/>
    </row>
    <row r="32" spans="1:23" s="23" customFormat="1" ht="18.95" customHeight="1">
      <c r="A32" s="267"/>
      <c r="B32" s="208" t="s">
        <v>372</v>
      </c>
      <c r="C32" s="39" t="s">
        <v>373</v>
      </c>
      <c r="D32" s="12">
        <v>50</v>
      </c>
      <c r="E32" s="9">
        <v>29.8</v>
      </c>
      <c r="F32" s="9">
        <v>4.1399999999999997</v>
      </c>
      <c r="G32" s="9">
        <v>0.83599999999999997</v>
      </c>
      <c r="H32" s="9">
        <v>0.91600000000000004</v>
      </c>
      <c r="I32" s="25"/>
      <c r="J32" s="12">
        <v>100</v>
      </c>
      <c r="K32" s="9">
        <f t="shared" si="5"/>
        <v>59.6</v>
      </c>
      <c r="L32" s="9">
        <f t="shared" si="4"/>
        <v>8.2799999999999994</v>
      </c>
      <c r="M32" s="9">
        <f t="shared" si="4"/>
        <v>1.6719999999999999</v>
      </c>
      <c r="N32" s="9">
        <f t="shared" si="4"/>
        <v>1.8320000000000001</v>
      </c>
      <c r="O32" s="24"/>
      <c r="P32" s="24"/>
    </row>
    <row r="33" spans="1:22" ht="18.95" customHeight="1">
      <c r="A33" s="236"/>
      <c r="B33" s="213" t="s">
        <v>374</v>
      </c>
      <c r="C33" s="44" t="s">
        <v>375</v>
      </c>
      <c r="D33" s="12">
        <v>100</v>
      </c>
      <c r="E33" s="9">
        <v>42.5</v>
      </c>
      <c r="F33" s="9">
        <v>5.92</v>
      </c>
      <c r="G33" s="9">
        <v>0.69</v>
      </c>
      <c r="H33" s="9">
        <v>1.81</v>
      </c>
      <c r="I33" s="13"/>
      <c r="J33" s="12">
        <v>100</v>
      </c>
      <c r="K33" s="9">
        <f t="shared" si="5"/>
        <v>42.5</v>
      </c>
      <c r="L33" s="9">
        <f t="shared" si="4"/>
        <v>5.92</v>
      </c>
      <c r="M33" s="9">
        <f t="shared" si="4"/>
        <v>0.69</v>
      </c>
      <c r="N33" s="9">
        <f t="shared" si="4"/>
        <v>1.81</v>
      </c>
      <c r="O33" s="20"/>
      <c r="P33" s="20"/>
    </row>
    <row r="34" spans="1:22" ht="18.95" customHeight="1">
      <c r="A34" s="236"/>
      <c r="B34" s="208" t="s">
        <v>28</v>
      </c>
      <c r="C34" s="40" t="s">
        <v>29</v>
      </c>
      <c r="D34" s="31">
        <v>15</v>
      </c>
      <c r="E34" s="9">
        <v>91.315049999999999</v>
      </c>
      <c r="F34" s="9">
        <v>1.92</v>
      </c>
      <c r="G34" s="9">
        <v>7.7350499999999993</v>
      </c>
      <c r="H34" s="9">
        <v>4.2349499999999995</v>
      </c>
      <c r="J34" s="12">
        <v>10</v>
      </c>
      <c r="K34" s="9">
        <f t="shared" si="5"/>
        <v>60.8767</v>
      </c>
      <c r="L34" s="9">
        <f t="shared" si="4"/>
        <v>1.28</v>
      </c>
      <c r="M34" s="9">
        <f t="shared" si="4"/>
        <v>5.1566999999999998</v>
      </c>
      <c r="N34" s="9">
        <f t="shared" si="4"/>
        <v>2.8232999999999997</v>
      </c>
      <c r="O34" s="20"/>
      <c r="P34" s="20"/>
    </row>
    <row r="35" spans="1:22" ht="18.95" customHeight="1">
      <c r="A35" s="236"/>
      <c r="B35" s="208" t="s">
        <v>66</v>
      </c>
      <c r="C35" s="40" t="s">
        <v>131</v>
      </c>
      <c r="D35" s="31">
        <v>5</v>
      </c>
      <c r="E35" s="9">
        <v>32.189399999999999</v>
      </c>
      <c r="F35" s="9">
        <v>9.7050000000000011E-2</v>
      </c>
      <c r="G35" s="9">
        <v>3.5305500000000003</v>
      </c>
      <c r="H35" s="9">
        <v>1.3550000000000001E-2</v>
      </c>
      <c r="J35" s="12">
        <v>5</v>
      </c>
      <c r="K35" s="9">
        <f t="shared" si="5"/>
        <v>32.189399999999999</v>
      </c>
      <c r="L35" s="9">
        <f t="shared" si="4"/>
        <v>9.7050000000000011E-2</v>
      </c>
      <c r="M35" s="9">
        <f t="shared" si="4"/>
        <v>3.5305500000000003</v>
      </c>
      <c r="N35" s="9">
        <f t="shared" si="4"/>
        <v>1.3550000000000001E-2</v>
      </c>
      <c r="O35" s="20"/>
      <c r="P35" s="20"/>
    </row>
    <row r="36" spans="1:22" ht="18.95" customHeight="1">
      <c r="A36" s="228" t="s">
        <v>30</v>
      </c>
      <c r="B36" s="212" t="s">
        <v>309</v>
      </c>
      <c r="C36" s="11"/>
      <c r="D36" s="12">
        <v>50</v>
      </c>
      <c r="E36" s="9">
        <v>28.195</v>
      </c>
      <c r="F36" s="9">
        <v>2.4375</v>
      </c>
      <c r="G36" s="9">
        <v>1.2849999999999999</v>
      </c>
      <c r="H36" s="9">
        <v>1.72</v>
      </c>
      <c r="J36" s="12">
        <v>50</v>
      </c>
      <c r="K36" s="9">
        <f t="shared" si="5"/>
        <v>28.195</v>
      </c>
      <c r="L36" s="9">
        <f t="shared" si="4"/>
        <v>2.4375</v>
      </c>
      <c r="M36" s="9">
        <f t="shared" si="4"/>
        <v>1.2849999999999999</v>
      </c>
      <c r="N36" s="9">
        <f t="shared" si="4"/>
        <v>1.72</v>
      </c>
      <c r="O36" s="20"/>
      <c r="P36" s="20"/>
    </row>
    <row r="37" spans="1:22" ht="33" customHeight="1">
      <c r="A37" s="229"/>
      <c r="B37" s="210" t="s">
        <v>310</v>
      </c>
      <c r="C37" s="39" t="s">
        <v>33</v>
      </c>
      <c r="D37" s="12">
        <v>50</v>
      </c>
      <c r="E37" s="9">
        <v>37.372999999999998</v>
      </c>
      <c r="F37" s="9">
        <v>6.0614999999999997</v>
      </c>
      <c r="G37" s="9">
        <v>0.75</v>
      </c>
      <c r="H37" s="9">
        <v>1.6000000000000003</v>
      </c>
      <c r="J37" s="12">
        <v>50</v>
      </c>
      <c r="K37" s="9">
        <f t="shared" si="5"/>
        <v>37.372999999999998</v>
      </c>
      <c r="L37" s="9">
        <f t="shared" si="4"/>
        <v>6.0614999999999997</v>
      </c>
      <c r="M37" s="9">
        <f t="shared" si="4"/>
        <v>0.75</v>
      </c>
      <c r="N37" s="9">
        <f t="shared" si="4"/>
        <v>1.6000000000000003</v>
      </c>
      <c r="O37" s="18"/>
      <c r="P37" s="18"/>
      <c r="Q37" s="18"/>
    </row>
    <row r="38" spans="1:22" ht="18.95" customHeight="1">
      <c r="A38" s="229"/>
      <c r="B38" s="210" t="s">
        <v>34</v>
      </c>
      <c r="C38" s="37" t="s">
        <v>35</v>
      </c>
      <c r="D38" s="12">
        <v>50</v>
      </c>
      <c r="E38" s="9">
        <v>0.2</v>
      </c>
      <c r="F38" s="9">
        <v>0</v>
      </c>
      <c r="G38" s="9">
        <v>0</v>
      </c>
      <c r="H38" s="9">
        <v>0.05</v>
      </c>
      <c r="J38" s="12">
        <v>50</v>
      </c>
      <c r="K38" s="9">
        <f t="shared" si="5"/>
        <v>0.2</v>
      </c>
      <c r="L38" s="9">
        <f t="shared" si="4"/>
        <v>0</v>
      </c>
      <c r="M38" s="9">
        <v>0</v>
      </c>
      <c r="N38" s="9">
        <v>0.05</v>
      </c>
      <c r="O38" s="18"/>
      <c r="P38" s="18"/>
      <c r="Q38" s="18"/>
    </row>
    <row r="39" spans="1:22" ht="18.95" customHeight="1">
      <c r="A39" s="237"/>
      <c r="B39" s="214" t="s">
        <v>311</v>
      </c>
      <c r="C39" s="37"/>
      <c r="D39" s="12">
        <v>50</v>
      </c>
      <c r="E39" s="9">
        <v>123.1</v>
      </c>
      <c r="F39" s="9">
        <v>26.15</v>
      </c>
      <c r="G39" s="9">
        <v>1</v>
      </c>
      <c r="H39" s="9">
        <v>3.5750000000000002</v>
      </c>
      <c r="J39" s="12">
        <v>30</v>
      </c>
      <c r="K39" s="9">
        <f t="shared" si="5"/>
        <v>73.86</v>
      </c>
      <c r="L39" s="9">
        <f t="shared" si="4"/>
        <v>15.69</v>
      </c>
      <c r="M39" s="9">
        <f t="shared" si="4"/>
        <v>0.6</v>
      </c>
      <c r="N39" s="9">
        <f t="shared" si="4"/>
        <v>2.145</v>
      </c>
      <c r="O39" s="20"/>
      <c r="P39" s="20"/>
      <c r="Q39" s="20"/>
      <c r="R39" s="20"/>
      <c r="S39" s="20"/>
      <c r="T39" s="20"/>
      <c r="U39" s="20"/>
      <c r="V39" s="20"/>
    </row>
    <row r="40" spans="1:22" ht="18.95" customHeight="1">
      <c r="A40" s="237"/>
      <c r="B40" s="38" t="s">
        <v>52</v>
      </c>
      <c r="C40" s="44"/>
      <c r="D40" s="12">
        <v>50</v>
      </c>
      <c r="E40" s="9">
        <v>16.2</v>
      </c>
      <c r="F40" s="9">
        <v>2.8</v>
      </c>
      <c r="G40" s="9">
        <v>0.1</v>
      </c>
      <c r="H40" s="9">
        <v>0.3</v>
      </c>
      <c r="J40" s="12">
        <v>50</v>
      </c>
      <c r="K40" s="9">
        <f t="shared" si="5"/>
        <v>16.2</v>
      </c>
      <c r="L40" s="9">
        <f t="shared" si="4"/>
        <v>2.8</v>
      </c>
      <c r="M40" s="9">
        <f t="shared" si="4"/>
        <v>9.9999999999999992E-2</v>
      </c>
      <c r="N40" s="9">
        <f t="shared" si="4"/>
        <v>0.29999999999999993</v>
      </c>
      <c r="O40" s="20"/>
      <c r="P40" s="20"/>
      <c r="Q40" s="20"/>
      <c r="R40" s="20"/>
      <c r="S40" s="20"/>
      <c r="T40" s="20"/>
      <c r="U40" s="20"/>
      <c r="V40" s="20"/>
    </row>
    <row r="41" spans="1:22" ht="18.95" customHeight="1">
      <c r="A41" s="230"/>
      <c r="B41" s="221" t="s">
        <v>38</v>
      </c>
      <c r="C41" s="37"/>
      <c r="D41" s="12">
        <v>50</v>
      </c>
      <c r="E41" s="9">
        <v>19.988</v>
      </c>
      <c r="F41" s="9">
        <v>5.97</v>
      </c>
      <c r="G41" s="9">
        <v>0</v>
      </c>
      <c r="H41" s="9">
        <v>0.15</v>
      </c>
      <c r="J41" s="12">
        <v>50</v>
      </c>
      <c r="K41" s="9">
        <f t="shared" si="5"/>
        <v>19.988</v>
      </c>
      <c r="L41" s="9">
        <f t="shared" si="4"/>
        <v>5.97</v>
      </c>
      <c r="M41" s="9">
        <f t="shared" si="4"/>
        <v>0</v>
      </c>
      <c r="N41" s="9">
        <v>0.15</v>
      </c>
      <c r="O41" s="20"/>
      <c r="P41" s="20"/>
      <c r="Q41" s="20"/>
      <c r="R41" s="20"/>
      <c r="S41" s="20"/>
      <c r="T41" s="20"/>
      <c r="U41" s="20"/>
      <c r="V41" s="20"/>
    </row>
    <row r="42" spans="1:22" s="19" customFormat="1" ht="18.95" customHeight="1">
      <c r="A42" s="398" t="s">
        <v>39</v>
      </c>
      <c r="B42" s="399"/>
      <c r="C42" s="400"/>
      <c r="D42" s="33"/>
      <c r="E42" s="63">
        <f>SUM(E26,E28:E41)</f>
        <v>704.83924999999999</v>
      </c>
      <c r="F42" s="63">
        <f t="shared" ref="F42:H42" si="6">SUM(F26,F28:F41)</f>
        <v>90.568650000000005</v>
      </c>
      <c r="G42" s="63">
        <f t="shared" si="6"/>
        <v>26.845500000000001</v>
      </c>
      <c r="H42" s="63">
        <f t="shared" si="6"/>
        <v>26.230499999999999</v>
      </c>
      <c r="J42" s="33"/>
      <c r="K42" s="30">
        <f>SUM(K26:K41)</f>
        <v>920.30410000000029</v>
      </c>
      <c r="L42" s="30">
        <f>SUM(L26:L41)</f>
        <v>125.28564999999999</v>
      </c>
      <c r="M42" s="30">
        <f>SUM(M26:M41)</f>
        <v>32.31645000000001</v>
      </c>
      <c r="N42" s="30">
        <f>SUM(N26:N41)</f>
        <v>33.310049999999997</v>
      </c>
      <c r="O42" s="21"/>
      <c r="P42" s="21"/>
      <c r="Q42" s="21"/>
      <c r="R42" s="21"/>
      <c r="S42" s="21"/>
      <c r="T42" s="21"/>
      <c r="U42" s="21"/>
      <c r="V42" s="21"/>
    </row>
    <row r="43" spans="1:22" ht="50.1" customHeight="1">
      <c r="A43" s="198" t="s">
        <v>54</v>
      </c>
      <c r="B43" s="16" t="s">
        <v>6</v>
      </c>
      <c r="C43" s="16" t="s">
        <v>7</v>
      </c>
      <c r="D43" s="15" t="s">
        <v>8</v>
      </c>
      <c r="E43" s="15" t="s">
        <v>9</v>
      </c>
      <c r="F43" s="15" t="s">
        <v>10</v>
      </c>
      <c r="G43" s="15" t="s">
        <v>11</v>
      </c>
      <c r="H43" s="15" t="s">
        <v>12</v>
      </c>
      <c r="J43" s="15" t="s">
        <v>8</v>
      </c>
      <c r="K43" s="15" t="s">
        <v>9</v>
      </c>
      <c r="L43" s="15" t="s">
        <v>10</v>
      </c>
      <c r="M43" s="15" t="s">
        <v>11</v>
      </c>
      <c r="N43" s="15" t="s">
        <v>12</v>
      </c>
      <c r="O43" s="20"/>
      <c r="P43" s="20"/>
      <c r="Q43" s="20"/>
      <c r="R43" s="20"/>
      <c r="S43" s="20"/>
      <c r="T43" s="20"/>
      <c r="U43" s="20"/>
      <c r="V43" s="20"/>
    </row>
    <row r="44" spans="1:22" s="19" customFormat="1" ht="18">
      <c r="A44" s="232"/>
      <c r="B44" s="217" t="s">
        <v>376</v>
      </c>
      <c r="C44" s="39" t="s">
        <v>377</v>
      </c>
      <c r="D44" s="9">
        <v>200</v>
      </c>
      <c r="E44" s="9">
        <v>166.4</v>
      </c>
      <c r="F44" s="9">
        <v>15.824000000000002</v>
      </c>
      <c r="G44" s="9">
        <v>6.9760000000000009</v>
      </c>
      <c r="H44" s="9">
        <v>8.831999999999999</v>
      </c>
      <c r="J44" s="9">
        <v>300</v>
      </c>
      <c r="K44" s="9">
        <f>J44*E44/D44</f>
        <v>249.6</v>
      </c>
      <c r="L44" s="9">
        <f t="shared" ref="L44:N55" si="7">K44*F44/E44</f>
        <v>23.736000000000001</v>
      </c>
      <c r="M44" s="9">
        <f t="shared" si="7"/>
        <v>10.464</v>
      </c>
      <c r="N44" s="9">
        <f t="shared" si="7"/>
        <v>13.247999999999998</v>
      </c>
      <c r="O44" s="21"/>
      <c r="P44" s="22"/>
      <c r="Q44" s="22"/>
      <c r="R44" s="22"/>
      <c r="S44" s="22"/>
      <c r="T44" s="21"/>
      <c r="U44" s="21"/>
      <c r="V44" s="21"/>
    </row>
    <row r="45" spans="1:22" s="19" customFormat="1" ht="18">
      <c r="A45" s="225" t="s">
        <v>15</v>
      </c>
      <c r="B45" s="218" t="s">
        <v>378</v>
      </c>
      <c r="C45" s="39" t="s">
        <v>379</v>
      </c>
      <c r="D45" s="14">
        <v>200</v>
      </c>
      <c r="E45" s="9">
        <v>103.52</v>
      </c>
      <c r="F45" s="9">
        <v>18.239999999999998</v>
      </c>
      <c r="G45" s="9">
        <v>0.65439999999999987</v>
      </c>
      <c r="H45" s="9">
        <v>3.9999999999999996</v>
      </c>
      <c r="J45" s="14">
        <v>300</v>
      </c>
      <c r="K45" s="9">
        <f t="shared" ref="K45:K55" si="8">J45*E45/D45</f>
        <v>155.28</v>
      </c>
      <c r="L45" s="9">
        <f t="shared" si="7"/>
        <v>27.36</v>
      </c>
      <c r="M45" s="9">
        <f t="shared" si="7"/>
        <v>0.98159999999999992</v>
      </c>
      <c r="N45" s="9">
        <f t="shared" si="7"/>
        <v>6</v>
      </c>
      <c r="O45" s="21"/>
      <c r="P45" s="22"/>
      <c r="Q45" s="22"/>
      <c r="R45" s="22"/>
      <c r="S45" s="22"/>
      <c r="T45" s="21"/>
      <c r="U45" s="21"/>
      <c r="V45" s="21"/>
    </row>
    <row r="46" spans="1:22" s="19" customFormat="1" ht="18">
      <c r="A46" s="225"/>
      <c r="B46" s="209" t="s">
        <v>45</v>
      </c>
      <c r="C46" s="45"/>
      <c r="D46" s="12">
        <v>30</v>
      </c>
      <c r="E46" s="9">
        <v>66.5</v>
      </c>
      <c r="F46" s="9">
        <v>1.1399999999999999</v>
      </c>
      <c r="G46" s="9">
        <v>6.44</v>
      </c>
      <c r="H46" s="9">
        <v>0.99</v>
      </c>
      <c r="J46" s="14">
        <v>30</v>
      </c>
      <c r="K46" s="9">
        <f t="shared" si="8"/>
        <v>66.5</v>
      </c>
      <c r="L46" s="9">
        <f t="shared" si="7"/>
        <v>1.1399999999999999</v>
      </c>
      <c r="M46" s="9">
        <f t="shared" si="7"/>
        <v>6.44</v>
      </c>
      <c r="N46" s="9">
        <f t="shared" si="7"/>
        <v>0.99</v>
      </c>
      <c r="O46" s="21"/>
      <c r="P46" s="22"/>
      <c r="Q46" s="22"/>
      <c r="R46" s="22"/>
      <c r="S46" s="22"/>
      <c r="T46" s="21"/>
      <c r="U46" s="21"/>
      <c r="V46" s="21"/>
    </row>
    <row r="47" spans="1:22" s="19" customFormat="1" ht="18">
      <c r="A47" s="233"/>
      <c r="B47" s="209" t="s">
        <v>380</v>
      </c>
      <c r="C47" s="46" t="s">
        <v>381</v>
      </c>
      <c r="D47" s="12">
        <v>100</v>
      </c>
      <c r="E47" s="9">
        <v>104</v>
      </c>
      <c r="F47" s="9">
        <v>14.9</v>
      </c>
      <c r="G47" s="9">
        <v>4.6500000000000004</v>
      </c>
      <c r="H47" s="9">
        <v>0.49399999999999999</v>
      </c>
      <c r="J47" s="12">
        <v>100</v>
      </c>
      <c r="K47" s="9">
        <f t="shared" si="8"/>
        <v>104</v>
      </c>
      <c r="L47" s="9">
        <f t="shared" si="7"/>
        <v>14.900000000000002</v>
      </c>
      <c r="M47" s="9">
        <f t="shared" si="7"/>
        <v>4.6500000000000004</v>
      </c>
      <c r="N47" s="9">
        <f t="shared" si="7"/>
        <v>0.49400000000000005</v>
      </c>
      <c r="O47" s="21"/>
      <c r="P47" s="22"/>
      <c r="Q47" s="22"/>
      <c r="R47" s="22"/>
      <c r="S47" s="22"/>
      <c r="T47" s="21"/>
      <c r="U47" s="21"/>
      <c r="V47" s="21"/>
    </row>
    <row r="48" spans="1:22" s="19" customFormat="1" ht="18">
      <c r="A48" s="233"/>
      <c r="B48" s="215" t="s">
        <v>382</v>
      </c>
      <c r="C48" s="39" t="s">
        <v>383</v>
      </c>
      <c r="D48" s="12">
        <v>100</v>
      </c>
      <c r="E48" s="9">
        <v>125</v>
      </c>
      <c r="F48" s="9">
        <v>26.875</v>
      </c>
      <c r="G48" s="9">
        <v>0.34</v>
      </c>
      <c r="H48" s="9">
        <v>1.7874999999999999</v>
      </c>
      <c r="J48" s="12">
        <v>100</v>
      </c>
      <c r="K48" s="9">
        <f t="shared" si="8"/>
        <v>125</v>
      </c>
      <c r="L48" s="9">
        <f t="shared" si="7"/>
        <v>26.875</v>
      </c>
      <c r="M48" s="9">
        <f t="shared" si="7"/>
        <v>0.34</v>
      </c>
      <c r="N48" s="9">
        <f t="shared" si="7"/>
        <v>1.7874999999999999</v>
      </c>
      <c r="O48" s="21"/>
      <c r="P48" s="22"/>
      <c r="Q48" s="22"/>
      <c r="R48" s="22"/>
      <c r="S48" s="22"/>
      <c r="T48" s="21"/>
      <c r="U48" s="21"/>
      <c r="V48" s="21"/>
    </row>
    <row r="49" spans="1:22" s="19" customFormat="1" ht="18.95" customHeight="1">
      <c r="A49" s="225" t="s">
        <v>30</v>
      </c>
      <c r="B49" s="219" t="s">
        <v>309</v>
      </c>
      <c r="C49" s="44"/>
      <c r="D49" s="12">
        <v>50</v>
      </c>
      <c r="E49" s="9">
        <v>28.195</v>
      </c>
      <c r="F49" s="9">
        <v>2.4375</v>
      </c>
      <c r="G49" s="9">
        <v>1.2849999999999999</v>
      </c>
      <c r="H49" s="9">
        <v>1.72</v>
      </c>
      <c r="J49" s="12">
        <v>50</v>
      </c>
      <c r="K49" s="9">
        <f t="shared" si="8"/>
        <v>28.195</v>
      </c>
      <c r="L49" s="9">
        <f t="shared" si="7"/>
        <v>2.4375</v>
      </c>
      <c r="M49" s="9">
        <f t="shared" si="7"/>
        <v>1.2849999999999999</v>
      </c>
      <c r="N49" s="9">
        <f t="shared" si="7"/>
        <v>1.72</v>
      </c>
      <c r="O49" s="21"/>
      <c r="P49" s="21"/>
      <c r="Q49" s="21"/>
      <c r="R49" s="21"/>
      <c r="S49" s="21"/>
      <c r="T49" s="21"/>
      <c r="U49" s="21"/>
      <c r="V49" s="21"/>
    </row>
    <row r="50" spans="1:22" ht="18.95" customHeight="1">
      <c r="A50" s="234"/>
      <c r="B50" s="215" t="s">
        <v>50</v>
      </c>
      <c r="C50" s="37" t="s">
        <v>51</v>
      </c>
      <c r="D50" s="12">
        <v>50</v>
      </c>
      <c r="E50" s="9">
        <v>24.264399999999998</v>
      </c>
      <c r="F50" s="9">
        <v>5.891</v>
      </c>
      <c r="G50" s="9">
        <v>2.5000000000000001E-2</v>
      </c>
      <c r="H50" s="9">
        <v>0.18149999999999999</v>
      </c>
      <c r="J50" s="12">
        <v>50</v>
      </c>
      <c r="K50" s="9">
        <f t="shared" si="8"/>
        <v>24.264400000000002</v>
      </c>
      <c r="L50" s="9">
        <f t="shared" si="7"/>
        <v>5.8910000000000009</v>
      </c>
      <c r="M50" s="9">
        <f t="shared" si="7"/>
        <v>2.5000000000000001E-2</v>
      </c>
      <c r="N50" s="9">
        <f t="shared" si="7"/>
        <v>0.18149999999999999</v>
      </c>
      <c r="O50" s="20"/>
      <c r="P50" s="20"/>
      <c r="Q50" s="20"/>
      <c r="R50" s="20"/>
      <c r="S50" s="20"/>
      <c r="T50" s="20"/>
    </row>
    <row r="51" spans="1:22" ht="35.25" customHeight="1">
      <c r="A51" s="234"/>
      <c r="B51" s="215" t="s">
        <v>310</v>
      </c>
      <c r="C51" s="39" t="s">
        <v>33</v>
      </c>
      <c r="D51" s="12">
        <v>50</v>
      </c>
      <c r="E51" s="9">
        <v>37.372999999999998</v>
      </c>
      <c r="F51" s="9">
        <v>6.0614999999999997</v>
      </c>
      <c r="G51" s="9">
        <v>0.75</v>
      </c>
      <c r="H51" s="9">
        <v>1.6</v>
      </c>
      <c r="J51" s="12">
        <v>50</v>
      </c>
      <c r="K51" s="9">
        <f t="shared" si="8"/>
        <v>37.372999999999998</v>
      </c>
      <c r="L51" s="9">
        <f t="shared" si="7"/>
        <v>6.0614999999999997</v>
      </c>
      <c r="M51" s="9">
        <f t="shared" si="7"/>
        <v>0.75</v>
      </c>
      <c r="N51" s="9">
        <f t="shared" si="7"/>
        <v>1.6000000000000003</v>
      </c>
      <c r="O51" s="20"/>
      <c r="P51" s="20"/>
      <c r="Q51" s="20"/>
      <c r="R51" s="20"/>
      <c r="S51" s="20"/>
      <c r="T51" s="20"/>
    </row>
    <row r="52" spans="1:22" ht="18.95" customHeight="1">
      <c r="A52" s="234"/>
      <c r="B52" s="220" t="s">
        <v>34</v>
      </c>
      <c r="C52" s="37" t="s">
        <v>35</v>
      </c>
      <c r="D52" s="12">
        <v>50</v>
      </c>
      <c r="E52" s="9">
        <v>0.2</v>
      </c>
      <c r="F52" s="9">
        <v>0</v>
      </c>
      <c r="G52" s="9">
        <v>0</v>
      </c>
      <c r="H52" s="9">
        <v>0.05</v>
      </c>
      <c r="J52" s="12">
        <v>50</v>
      </c>
      <c r="K52" s="9">
        <f t="shared" si="8"/>
        <v>0.2</v>
      </c>
      <c r="L52" s="9">
        <f t="shared" si="7"/>
        <v>0</v>
      </c>
      <c r="M52" s="9">
        <v>0</v>
      </c>
      <c r="N52" s="9">
        <v>0.05</v>
      </c>
    </row>
    <row r="53" spans="1:22" ht="18.95" customHeight="1">
      <c r="A53" s="234"/>
      <c r="B53" s="210" t="s">
        <v>311</v>
      </c>
      <c r="C53" s="37"/>
      <c r="D53" s="12">
        <v>30</v>
      </c>
      <c r="E53" s="9">
        <v>73.86</v>
      </c>
      <c r="F53" s="9">
        <v>15.69</v>
      </c>
      <c r="G53" s="9">
        <v>0.6</v>
      </c>
      <c r="H53" s="9">
        <v>2.145</v>
      </c>
      <c r="J53" s="12">
        <v>30</v>
      </c>
      <c r="K53" s="9">
        <f t="shared" si="8"/>
        <v>73.86</v>
      </c>
      <c r="L53" s="9">
        <f t="shared" si="7"/>
        <v>15.69</v>
      </c>
      <c r="M53" s="9">
        <f t="shared" si="7"/>
        <v>0.6</v>
      </c>
      <c r="N53" s="9">
        <f t="shared" si="7"/>
        <v>2.145</v>
      </c>
    </row>
    <row r="54" spans="1:22" ht="18.95" customHeight="1">
      <c r="A54" s="234"/>
      <c r="B54" s="214" t="s">
        <v>169</v>
      </c>
      <c r="C54" s="37"/>
      <c r="D54" s="12">
        <v>50</v>
      </c>
      <c r="E54" s="9">
        <v>14.9</v>
      </c>
      <c r="F54" s="9">
        <v>2.29</v>
      </c>
      <c r="G54" s="9">
        <v>7.4999999999999997E-2</v>
      </c>
      <c r="H54" s="9">
        <v>0.67500000000000004</v>
      </c>
      <c r="J54" s="12">
        <v>50</v>
      </c>
      <c r="K54" s="9">
        <f t="shared" si="8"/>
        <v>14.9</v>
      </c>
      <c r="L54" s="9">
        <f t="shared" si="7"/>
        <v>2.29</v>
      </c>
      <c r="M54" s="9">
        <f t="shared" si="7"/>
        <v>7.4999999999999997E-2</v>
      </c>
      <c r="N54" s="9">
        <f t="shared" si="7"/>
        <v>0.67500000000000004</v>
      </c>
    </row>
    <row r="55" spans="1:22" ht="18.95" customHeight="1">
      <c r="A55" s="235"/>
      <c r="B55" s="210" t="s">
        <v>53</v>
      </c>
      <c r="C55" s="37"/>
      <c r="D55" s="12">
        <v>50</v>
      </c>
      <c r="E55" s="9">
        <v>24.038</v>
      </c>
      <c r="F55" s="9">
        <v>6.74</v>
      </c>
      <c r="G55" s="9">
        <v>0</v>
      </c>
      <c r="H55" s="9">
        <v>0</v>
      </c>
      <c r="J55" s="12">
        <v>50</v>
      </c>
      <c r="K55" s="9">
        <f t="shared" si="8"/>
        <v>24.038</v>
      </c>
      <c r="L55" s="9">
        <f t="shared" si="7"/>
        <v>6.74</v>
      </c>
      <c r="M55" s="9">
        <f t="shared" si="7"/>
        <v>0</v>
      </c>
      <c r="N55" s="9">
        <v>0</v>
      </c>
    </row>
    <row r="56" spans="1:22" s="19" customFormat="1" ht="18.95" customHeight="1">
      <c r="A56" s="395" t="s">
        <v>39</v>
      </c>
      <c r="B56" s="396"/>
      <c r="C56" s="397"/>
      <c r="D56" s="12"/>
      <c r="E56" s="30">
        <f>SUM(E44,E46:E55)</f>
        <v>664.73040000000003</v>
      </c>
      <c r="F56" s="30">
        <f t="shared" ref="F56:H56" si="9">SUM(F44,F46:F55)</f>
        <v>97.849000000000004</v>
      </c>
      <c r="G56" s="30">
        <f t="shared" si="9"/>
        <v>21.141000000000002</v>
      </c>
      <c r="H56" s="30">
        <f t="shared" si="9"/>
        <v>18.475000000000001</v>
      </c>
      <c r="J56" s="32"/>
      <c r="K56" s="30">
        <f>SUM(K44,K46:K55)</f>
        <v>747.93040000000019</v>
      </c>
      <c r="L56" s="30">
        <f t="shared" ref="L56:N56" si="10">SUM(L44,L46:L55)</f>
        <v>105.76100000000001</v>
      </c>
      <c r="M56" s="30">
        <f t="shared" si="10"/>
        <v>24.629000000000001</v>
      </c>
      <c r="N56" s="30">
        <f t="shared" si="10"/>
        <v>22.890999999999998</v>
      </c>
      <c r="O56" s="18"/>
    </row>
    <row r="57" spans="1:22" ht="50.1" customHeight="1">
      <c r="A57" s="198" t="s">
        <v>74</v>
      </c>
      <c r="B57" s="16" t="s">
        <v>6</v>
      </c>
      <c r="C57" s="16" t="s">
        <v>7</v>
      </c>
      <c r="D57" s="15" t="s">
        <v>8</v>
      </c>
      <c r="E57" s="15" t="s">
        <v>9</v>
      </c>
      <c r="F57" s="15" t="s">
        <v>10</v>
      </c>
      <c r="G57" s="15" t="s">
        <v>11</v>
      </c>
      <c r="H57" s="15" t="s">
        <v>12</v>
      </c>
      <c r="J57" s="15" t="s">
        <v>8</v>
      </c>
      <c r="K57" s="15" t="s">
        <v>9</v>
      </c>
      <c r="L57" s="15" t="s">
        <v>10</v>
      </c>
      <c r="M57" s="15" t="s">
        <v>11</v>
      </c>
      <c r="N57" s="15" t="s">
        <v>12</v>
      </c>
    </row>
    <row r="58" spans="1:22" ht="30.75">
      <c r="A58" s="231"/>
      <c r="B58" s="217" t="s">
        <v>384</v>
      </c>
      <c r="C58" s="11" t="s">
        <v>385</v>
      </c>
      <c r="D58" s="9">
        <v>100</v>
      </c>
      <c r="E58" s="9">
        <v>128.89500000000001</v>
      </c>
      <c r="F58" s="9">
        <v>3.3820000000000001</v>
      </c>
      <c r="G58" s="9">
        <v>4.84</v>
      </c>
      <c r="H58" s="9">
        <v>18.507000000000001</v>
      </c>
      <c r="J58" s="9">
        <v>140</v>
      </c>
      <c r="K58" s="9">
        <f>J58*E58/D58</f>
        <v>180.45300000000003</v>
      </c>
      <c r="L58" s="9">
        <f t="shared" ref="L58:N73" si="11">K58*F58/E58</f>
        <v>4.7348000000000008</v>
      </c>
      <c r="M58" s="9">
        <f t="shared" si="11"/>
        <v>6.7760000000000007</v>
      </c>
      <c r="N58" s="9">
        <f t="shared" si="11"/>
        <v>25.909800000000004</v>
      </c>
    </row>
    <row r="59" spans="1:22" ht="30">
      <c r="A59" s="225" t="s">
        <v>15</v>
      </c>
      <c r="B59" s="241" t="s">
        <v>386</v>
      </c>
      <c r="C59" s="11" t="s">
        <v>387</v>
      </c>
      <c r="D59" s="14">
        <v>60</v>
      </c>
      <c r="E59" s="9">
        <v>47.766600000000004</v>
      </c>
      <c r="F59" s="9">
        <v>7.0313999999999997</v>
      </c>
      <c r="G59" s="9">
        <v>1.944</v>
      </c>
      <c r="H59" s="9">
        <v>1.3481999999999998</v>
      </c>
      <c r="J59" s="14">
        <v>20</v>
      </c>
      <c r="K59" s="9">
        <f t="shared" ref="K59:K73" si="12">J59*E59/D59</f>
        <v>15.922200000000002</v>
      </c>
      <c r="L59" s="9">
        <f t="shared" si="11"/>
        <v>2.3437999999999999</v>
      </c>
      <c r="M59" s="9">
        <f t="shared" si="11"/>
        <v>0.64799999999999991</v>
      </c>
      <c r="N59" s="9">
        <f t="shared" si="11"/>
        <v>0.44939999999999991</v>
      </c>
    </row>
    <row r="60" spans="1:22" ht="18.95" customHeight="1">
      <c r="A60" s="236"/>
      <c r="B60" s="210" t="s">
        <v>18</v>
      </c>
      <c r="C60" s="204" t="s">
        <v>388</v>
      </c>
      <c r="D60" s="12">
        <v>60</v>
      </c>
      <c r="E60" s="9">
        <v>90.8</v>
      </c>
      <c r="F60" s="9">
        <v>15.8</v>
      </c>
      <c r="G60" s="9">
        <v>1.55</v>
      </c>
      <c r="H60" s="9">
        <v>2.74</v>
      </c>
      <c r="J60" s="12">
        <v>100</v>
      </c>
      <c r="K60" s="9">
        <f t="shared" si="12"/>
        <v>151.33333333333334</v>
      </c>
      <c r="L60" s="9">
        <f t="shared" si="11"/>
        <v>26.333333333333339</v>
      </c>
      <c r="M60" s="9">
        <f t="shared" si="11"/>
        <v>2.5833333333333339</v>
      </c>
      <c r="N60" s="9">
        <f t="shared" si="11"/>
        <v>4.5666666666666682</v>
      </c>
    </row>
    <row r="61" spans="1:22" ht="18.95" customHeight="1">
      <c r="A61" s="236"/>
      <c r="B61" s="216" t="s">
        <v>89</v>
      </c>
      <c r="C61" s="278" t="s">
        <v>90</v>
      </c>
      <c r="D61" s="12">
        <v>60</v>
      </c>
      <c r="E61" s="9">
        <v>94.621200000000002</v>
      </c>
      <c r="F61" s="9">
        <v>16.125599999999999</v>
      </c>
      <c r="G61" s="9">
        <v>2.8451999999999997</v>
      </c>
      <c r="H61" s="9">
        <v>1.3662000000000001</v>
      </c>
      <c r="J61" s="12">
        <v>100</v>
      </c>
      <c r="K61" s="9">
        <f t="shared" si="12"/>
        <v>157.70200000000003</v>
      </c>
      <c r="L61" s="9">
        <f t="shared" si="11"/>
        <v>26.876000000000001</v>
      </c>
      <c r="M61" s="9">
        <f t="shared" si="11"/>
        <v>4.742</v>
      </c>
      <c r="N61" s="9">
        <f t="shared" si="11"/>
        <v>2.2770000000000006</v>
      </c>
    </row>
    <row r="62" spans="1:22" ht="18">
      <c r="A62" s="236"/>
      <c r="B62" s="212" t="s">
        <v>130</v>
      </c>
      <c r="C62" s="11"/>
      <c r="D62" s="12">
        <v>50</v>
      </c>
      <c r="E62" s="9">
        <v>19.73</v>
      </c>
      <c r="F62" s="9">
        <v>3.05</v>
      </c>
      <c r="G62" s="9">
        <v>0.25</v>
      </c>
      <c r="H62" s="9">
        <v>2.0499999999999998</v>
      </c>
      <c r="J62" s="12">
        <v>100</v>
      </c>
      <c r="K62" s="9">
        <f t="shared" si="12"/>
        <v>39.46</v>
      </c>
      <c r="L62" s="9">
        <f t="shared" si="11"/>
        <v>6.1</v>
      </c>
      <c r="M62" s="9">
        <f t="shared" si="11"/>
        <v>0.5</v>
      </c>
      <c r="N62" s="9">
        <f t="shared" si="11"/>
        <v>4.0999999999999996</v>
      </c>
      <c r="O62" s="18"/>
    </row>
    <row r="63" spans="1:22" ht="18.95" customHeight="1">
      <c r="A63" s="229"/>
      <c r="B63" s="212" t="s">
        <v>389</v>
      </c>
      <c r="C63" s="11" t="s">
        <v>390</v>
      </c>
      <c r="D63" s="12">
        <v>50</v>
      </c>
      <c r="E63" s="9">
        <v>23.242999999999999</v>
      </c>
      <c r="F63" s="9">
        <v>4.7675000000000001</v>
      </c>
      <c r="G63" s="9">
        <v>0.624</v>
      </c>
      <c r="H63" s="9">
        <v>0.29699999999999999</v>
      </c>
      <c r="J63" s="12">
        <v>100</v>
      </c>
      <c r="K63" s="9">
        <f t="shared" si="12"/>
        <v>46.485999999999997</v>
      </c>
      <c r="L63" s="9">
        <f t="shared" si="11"/>
        <v>9.5350000000000001</v>
      </c>
      <c r="M63" s="9">
        <f t="shared" si="11"/>
        <v>1.248</v>
      </c>
      <c r="N63" s="9">
        <f t="shared" si="11"/>
        <v>0.59399999999999997</v>
      </c>
    </row>
    <row r="64" spans="1:22" ht="36">
      <c r="A64" s="229"/>
      <c r="B64" s="212" t="s">
        <v>391</v>
      </c>
      <c r="C64" s="11" t="s">
        <v>392</v>
      </c>
      <c r="D64" s="12">
        <v>100</v>
      </c>
      <c r="E64" s="9">
        <v>50.1</v>
      </c>
      <c r="F64" s="9">
        <v>6.68</v>
      </c>
      <c r="G64" s="9">
        <v>0.4</v>
      </c>
      <c r="H64" s="9">
        <v>3.1</v>
      </c>
      <c r="J64" s="12">
        <v>100</v>
      </c>
      <c r="K64" s="9">
        <f t="shared" si="12"/>
        <v>50.1</v>
      </c>
      <c r="L64" s="9">
        <f t="shared" si="11"/>
        <v>6.68</v>
      </c>
      <c r="M64" s="9">
        <f t="shared" si="11"/>
        <v>0.4</v>
      </c>
      <c r="N64" s="9">
        <f t="shared" si="11"/>
        <v>3.1000000000000005</v>
      </c>
    </row>
    <row r="65" spans="1:15" ht="18.95" customHeight="1">
      <c r="A65" s="229"/>
      <c r="B65" s="208" t="s">
        <v>28</v>
      </c>
      <c r="C65" s="40" t="s">
        <v>29</v>
      </c>
      <c r="D65" s="31">
        <v>15</v>
      </c>
      <c r="E65" s="9">
        <v>91.315049999999999</v>
      </c>
      <c r="F65" s="9">
        <v>1.92</v>
      </c>
      <c r="G65" s="9">
        <v>7.7350499999999993</v>
      </c>
      <c r="H65" s="9">
        <v>4.2349499999999995</v>
      </c>
      <c r="J65" s="12">
        <v>10</v>
      </c>
      <c r="K65" s="9">
        <f t="shared" si="12"/>
        <v>60.8767</v>
      </c>
      <c r="L65" s="9">
        <f t="shared" si="11"/>
        <v>1.28</v>
      </c>
      <c r="M65" s="9">
        <f t="shared" si="11"/>
        <v>5.1566999999999998</v>
      </c>
      <c r="N65" s="9">
        <f t="shared" si="11"/>
        <v>2.8232999999999997</v>
      </c>
    </row>
    <row r="66" spans="1:15" ht="18.95" customHeight="1">
      <c r="A66" s="236"/>
      <c r="B66" s="212" t="s">
        <v>393</v>
      </c>
      <c r="C66" s="11" t="s">
        <v>394</v>
      </c>
      <c r="D66" s="12">
        <v>15</v>
      </c>
      <c r="E66" s="9">
        <v>16.986899999999999</v>
      </c>
      <c r="F66" s="9">
        <v>0.74549999999999994</v>
      </c>
      <c r="G66" s="9">
        <v>1.3679999999999999</v>
      </c>
      <c r="H66" s="9">
        <v>0.43140000000000001</v>
      </c>
      <c r="J66" s="12">
        <v>15</v>
      </c>
      <c r="K66" s="9">
        <f t="shared" si="12"/>
        <v>16.986899999999999</v>
      </c>
      <c r="L66" s="9">
        <f t="shared" si="11"/>
        <v>0.74549999999999994</v>
      </c>
      <c r="M66" s="9">
        <f t="shared" si="11"/>
        <v>1.3679999999999999</v>
      </c>
      <c r="N66" s="9">
        <f t="shared" si="11"/>
        <v>0.43140000000000001</v>
      </c>
      <c r="O66" s="18"/>
    </row>
    <row r="67" spans="1:15" ht="18.95" customHeight="1">
      <c r="A67" s="228" t="s">
        <v>30</v>
      </c>
      <c r="B67" s="212" t="s">
        <v>309</v>
      </c>
      <c r="C67" s="11"/>
      <c r="D67" s="12">
        <v>50</v>
      </c>
      <c r="E67" s="9">
        <v>28.195</v>
      </c>
      <c r="F67" s="9">
        <v>2.4375</v>
      </c>
      <c r="G67" s="9">
        <v>1.2849999999999999</v>
      </c>
      <c r="H67" s="9">
        <v>1.72</v>
      </c>
      <c r="J67" s="12">
        <v>50</v>
      </c>
      <c r="K67" s="9">
        <f t="shared" si="12"/>
        <v>28.195</v>
      </c>
      <c r="L67" s="9">
        <f t="shared" si="11"/>
        <v>2.4375</v>
      </c>
      <c r="M67" s="9">
        <f t="shared" si="11"/>
        <v>1.2849999999999999</v>
      </c>
      <c r="N67" s="9">
        <f t="shared" si="11"/>
        <v>1.72</v>
      </c>
    </row>
    <row r="68" spans="1:15" ht="18.95" customHeight="1">
      <c r="A68" s="227"/>
      <c r="B68" s="213" t="s">
        <v>50</v>
      </c>
      <c r="C68" s="37" t="s">
        <v>51</v>
      </c>
      <c r="D68" s="12">
        <v>50</v>
      </c>
      <c r="E68" s="9">
        <v>24.264399999999998</v>
      </c>
      <c r="F68" s="9">
        <v>5.891</v>
      </c>
      <c r="G68" s="9">
        <v>2.5000000000000001E-2</v>
      </c>
      <c r="H68" s="9">
        <v>0.18149999999999999</v>
      </c>
      <c r="J68" s="12">
        <v>50</v>
      </c>
      <c r="K68" s="9">
        <f t="shared" si="12"/>
        <v>24.264400000000002</v>
      </c>
      <c r="L68" s="9">
        <f t="shared" si="11"/>
        <v>5.8910000000000009</v>
      </c>
      <c r="M68" s="9">
        <f t="shared" si="11"/>
        <v>2.5000000000000001E-2</v>
      </c>
      <c r="N68" s="9">
        <f t="shared" si="11"/>
        <v>0.18149999999999999</v>
      </c>
    </row>
    <row r="69" spans="1:15" ht="29.25" customHeight="1">
      <c r="A69" s="229"/>
      <c r="B69" s="210" t="s">
        <v>310</v>
      </c>
      <c r="C69" s="39" t="s">
        <v>33</v>
      </c>
      <c r="D69" s="12">
        <v>25</v>
      </c>
      <c r="E69" s="9">
        <v>18.686499999999999</v>
      </c>
      <c r="F69" s="9">
        <v>3.0307499999999998</v>
      </c>
      <c r="G69" s="9">
        <v>0.375</v>
      </c>
      <c r="H69" s="9">
        <v>0.8</v>
      </c>
      <c r="J69" s="12">
        <v>50</v>
      </c>
      <c r="K69" s="9">
        <f t="shared" si="12"/>
        <v>37.372999999999998</v>
      </c>
      <c r="L69" s="9">
        <f t="shared" si="11"/>
        <v>6.0614999999999997</v>
      </c>
      <c r="M69" s="9">
        <f t="shared" si="11"/>
        <v>0.75</v>
      </c>
      <c r="N69" s="9">
        <f t="shared" si="11"/>
        <v>1.6000000000000003</v>
      </c>
    </row>
    <row r="70" spans="1:15" ht="18.95" customHeight="1">
      <c r="A70" s="229"/>
      <c r="B70" s="210" t="s">
        <v>34</v>
      </c>
      <c r="C70" s="37" t="s">
        <v>35</v>
      </c>
      <c r="D70" s="12">
        <v>50</v>
      </c>
      <c r="E70" s="9">
        <v>0.2</v>
      </c>
      <c r="F70" s="9">
        <v>0</v>
      </c>
      <c r="G70" s="9">
        <v>0</v>
      </c>
      <c r="H70" s="9">
        <v>0.05</v>
      </c>
      <c r="J70" s="12">
        <v>50</v>
      </c>
      <c r="K70" s="9">
        <f t="shared" si="12"/>
        <v>0.2</v>
      </c>
      <c r="L70" s="9">
        <f t="shared" si="11"/>
        <v>0</v>
      </c>
      <c r="M70" s="9">
        <v>0</v>
      </c>
      <c r="N70" s="9">
        <v>0.05</v>
      </c>
    </row>
    <row r="71" spans="1:15" ht="18.95" customHeight="1">
      <c r="A71" s="237"/>
      <c r="B71" s="214" t="s">
        <v>311</v>
      </c>
      <c r="C71" s="37"/>
      <c r="D71" s="12">
        <v>50</v>
      </c>
      <c r="E71" s="9">
        <v>123.1</v>
      </c>
      <c r="F71" s="9">
        <v>26.15</v>
      </c>
      <c r="G71" s="9">
        <v>1</v>
      </c>
      <c r="H71" s="9">
        <v>3.5750000000000002</v>
      </c>
      <c r="J71" s="12">
        <v>30</v>
      </c>
      <c r="K71" s="9">
        <f t="shared" si="12"/>
        <v>73.86</v>
      </c>
      <c r="L71" s="9">
        <f t="shared" si="11"/>
        <v>15.69</v>
      </c>
      <c r="M71" s="9">
        <f t="shared" si="11"/>
        <v>0.6</v>
      </c>
      <c r="N71" s="9">
        <f t="shared" si="11"/>
        <v>2.145</v>
      </c>
    </row>
    <row r="72" spans="1:15" ht="18.95" customHeight="1">
      <c r="A72" s="237"/>
      <c r="B72" s="36" t="s">
        <v>73</v>
      </c>
      <c r="C72" s="35"/>
      <c r="D72" s="12">
        <v>50</v>
      </c>
      <c r="E72" s="9">
        <v>9.4499999999999993</v>
      </c>
      <c r="F72" s="9">
        <v>1.45</v>
      </c>
      <c r="G72" s="9">
        <v>0.05</v>
      </c>
      <c r="H72" s="9">
        <v>0.4</v>
      </c>
      <c r="J72" s="12">
        <v>50</v>
      </c>
      <c r="K72" s="9">
        <f t="shared" si="12"/>
        <v>9.4499999999999993</v>
      </c>
      <c r="L72" s="9">
        <f t="shared" si="11"/>
        <v>1.45</v>
      </c>
      <c r="M72" s="9">
        <f t="shared" si="11"/>
        <v>4.9999999999999996E-2</v>
      </c>
      <c r="N72" s="9">
        <f t="shared" si="11"/>
        <v>0.39999999999999997</v>
      </c>
    </row>
    <row r="73" spans="1:15" ht="18.95" customHeight="1">
      <c r="A73" s="230"/>
      <c r="B73" s="221" t="s">
        <v>38</v>
      </c>
      <c r="C73" s="37"/>
      <c r="D73" s="12">
        <v>50</v>
      </c>
      <c r="E73" s="9">
        <v>19.988</v>
      </c>
      <c r="F73" s="9">
        <v>5.97</v>
      </c>
      <c r="G73" s="9">
        <v>0</v>
      </c>
      <c r="H73" s="9">
        <v>0.15</v>
      </c>
      <c r="J73" s="12">
        <v>50</v>
      </c>
      <c r="K73" s="9">
        <f t="shared" si="12"/>
        <v>19.988</v>
      </c>
      <c r="L73" s="9">
        <f t="shared" si="11"/>
        <v>5.97</v>
      </c>
      <c r="M73" s="9">
        <f t="shared" si="11"/>
        <v>0</v>
      </c>
      <c r="N73" s="9">
        <v>0.15</v>
      </c>
    </row>
    <row r="74" spans="1:15" ht="18.95" customHeight="1">
      <c r="A74" s="398" t="s">
        <v>39</v>
      </c>
      <c r="B74" s="399"/>
      <c r="C74" s="400"/>
      <c r="D74" s="31"/>
      <c r="E74" s="60">
        <f>SUM(E58,E60:E73)</f>
        <v>739.57505000000015</v>
      </c>
      <c r="F74" s="60">
        <f t="shared" ref="F74:H74" si="13">SUM(F58,F60:F73)</f>
        <v>97.399850000000001</v>
      </c>
      <c r="G74" s="60">
        <f t="shared" si="13"/>
        <v>22.347249999999999</v>
      </c>
      <c r="H74" s="60">
        <f t="shared" si="13"/>
        <v>39.603049999999996</v>
      </c>
      <c r="J74" s="31"/>
      <c r="K74" s="30">
        <f>SUM(K58,K60:K73)</f>
        <v>896.72833333333369</v>
      </c>
      <c r="L74" s="30">
        <f t="shared" ref="L74:N74" si="14">SUM(L58,L60:L73)</f>
        <v>119.78463333333333</v>
      </c>
      <c r="M74" s="30">
        <f t="shared" si="14"/>
        <v>25.484033333333336</v>
      </c>
      <c r="N74" s="30">
        <f t="shared" si="14"/>
        <v>50.048666666666676</v>
      </c>
    </row>
    <row r="75" spans="1:15" ht="50.1" customHeight="1">
      <c r="A75" s="198" t="s">
        <v>83</v>
      </c>
      <c r="B75" s="16" t="s">
        <v>6</v>
      </c>
      <c r="C75" s="16" t="s">
        <v>7</v>
      </c>
      <c r="D75" s="15" t="s">
        <v>8</v>
      </c>
      <c r="E75" s="15" t="s">
        <v>9</v>
      </c>
      <c r="F75" s="15" t="s">
        <v>10</v>
      </c>
      <c r="G75" s="15" t="s">
        <v>11</v>
      </c>
      <c r="H75" s="15" t="s">
        <v>12</v>
      </c>
      <c r="J75" s="15" t="s">
        <v>8</v>
      </c>
      <c r="K75" s="15" t="s">
        <v>9</v>
      </c>
      <c r="L75" s="15" t="s">
        <v>10</v>
      </c>
      <c r="M75" s="15" t="s">
        <v>11</v>
      </c>
      <c r="N75" s="15" t="s">
        <v>12</v>
      </c>
    </row>
    <row r="76" spans="1:15" ht="30">
      <c r="A76" s="270"/>
      <c r="B76" s="241" t="s">
        <v>395</v>
      </c>
      <c r="C76" s="83" t="s">
        <v>396</v>
      </c>
      <c r="D76" s="82">
        <v>120</v>
      </c>
      <c r="E76" s="82">
        <v>134.4</v>
      </c>
      <c r="F76" s="82">
        <v>17.400000000000002</v>
      </c>
      <c r="G76" s="82">
        <v>4.128000000000001</v>
      </c>
      <c r="H76" s="82">
        <v>6.288000000000002</v>
      </c>
      <c r="J76" s="9">
        <v>140</v>
      </c>
      <c r="K76" s="9">
        <f>J76*E76/D76</f>
        <v>156.80000000000001</v>
      </c>
      <c r="L76" s="9">
        <f t="shared" ref="L76:N91" si="15">K76*F76/E76</f>
        <v>20.300000000000004</v>
      </c>
      <c r="M76" s="9">
        <f t="shared" si="15"/>
        <v>4.8160000000000016</v>
      </c>
      <c r="N76" s="9">
        <f t="shared" si="15"/>
        <v>7.336000000000003</v>
      </c>
    </row>
    <row r="77" spans="1:15" ht="30">
      <c r="A77" s="271" t="s">
        <v>15</v>
      </c>
      <c r="B77" s="216" t="s">
        <v>397</v>
      </c>
      <c r="C77" s="83" t="s">
        <v>398</v>
      </c>
      <c r="D77" s="82">
        <v>120</v>
      </c>
      <c r="E77" s="82">
        <v>110.88</v>
      </c>
      <c r="F77" s="82">
        <v>16.079999999999998</v>
      </c>
      <c r="G77" s="82">
        <v>3.8039999999999994</v>
      </c>
      <c r="H77" s="82">
        <v>2.4839999999999995</v>
      </c>
      <c r="J77" s="14">
        <v>140</v>
      </c>
      <c r="K77" s="9">
        <f t="shared" ref="K77:K92" si="16">J77*E77/D77</f>
        <v>129.35999999999999</v>
      </c>
      <c r="L77" s="9">
        <f t="shared" si="15"/>
        <v>18.759999999999998</v>
      </c>
      <c r="M77" s="9">
        <f t="shared" si="15"/>
        <v>4.4379999999999997</v>
      </c>
      <c r="N77" s="9">
        <f t="shared" si="15"/>
        <v>2.8980000000000001</v>
      </c>
    </row>
    <row r="78" spans="1:15" ht="18">
      <c r="A78" s="271"/>
      <c r="B78" s="216" t="s">
        <v>20</v>
      </c>
      <c r="C78" s="83" t="s">
        <v>21</v>
      </c>
      <c r="D78" s="82">
        <v>60</v>
      </c>
      <c r="E78" s="82">
        <v>92.52</v>
      </c>
      <c r="F78" s="82">
        <v>16.2</v>
      </c>
      <c r="G78" s="82">
        <v>1.5</v>
      </c>
      <c r="H78" s="82">
        <v>2.9</v>
      </c>
      <c r="J78" s="14">
        <v>100</v>
      </c>
      <c r="K78" s="9">
        <f t="shared" si="16"/>
        <v>154.19999999999999</v>
      </c>
      <c r="L78" s="9">
        <f t="shared" si="15"/>
        <v>26.999999999999996</v>
      </c>
      <c r="M78" s="9">
        <f t="shared" si="15"/>
        <v>2.4999999999999996</v>
      </c>
      <c r="N78" s="9">
        <f t="shared" si="15"/>
        <v>4.8333333333333321</v>
      </c>
    </row>
    <row r="79" spans="1:15" ht="18">
      <c r="A79" s="271"/>
      <c r="B79" s="216" t="s">
        <v>140</v>
      </c>
      <c r="C79" s="83"/>
      <c r="D79" s="82">
        <v>60</v>
      </c>
      <c r="E79" s="82">
        <v>43.5</v>
      </c>
      <c r="F79" s="82">
        <v>9.3000000000000007</v>
      </c>
      <c r="G79" s="82">
        <v>0</v>
      </c>
      <c r="H79" s="82">
        <v>1.1399999999999999</v>
      </c>
      <c r="J79" s="14">
        <v>100</v>
      </c>
      <c r="K79" s="9">
        <f t="shared" si="16"/>
        <v>72.5</v>
      </c>
      <c r="L79" s="9">
        <f t="shared" si="15"/>
        <v>15.5</v>
      </c>
      <c r="M79" s="9">
        <f t="shared" si="15"/>
        <v>0</v>
      </c>
      <c r="N79" s="9">
        <f>J79*H79/D79</f>
        <v>1.8999999999999997</v>
      </c>
    </row>
    <row r="80" spans="1:15" ht="18">
      <c r="A80" s="238"/>
      <c r="B80" s="260" t="s">
        <v>233</v>
      </c>
      <c r="C80" s="42"/>
      <c r="D80" s="72">
        <v>50</v>
      </c>
      <c r="E80" s="71">
        <v>16.626000000000001</v>
      </c>
      <c r="F80" s="71">
        <v>3.7</v>
      </c>
      <c r="G80" s="71">
        <v>0.15</v>
      </c>
      <c r="H80" s="71">
        <v>1</v>
      </c>
      <c r="J80" s="12">
        <v>100</v>
      </c>
      <c r="K80" s="9">
        <f t="shared" si="16"/>
        <v>33.252000000000002</v>
      </c>
      <c r="L80" s="9">
        <f t="shared" si="15"/>
        <v>7.4</v>
      </c>
      <c r="M80" s="9">
        <f t="shared" si="15"/>
        <v>0.3</v>
      </c>
      <c r="N80" s="9">
        <f t="shared" si="15"/>
        <v>2</v>
      </c>
    </row>
    <row r="81" spans="1:14" ht="18.95" customHeight="1">
      <c r="A81" s="233"/>
      <c r="B81" s="210" t="s">
        <v>179</v>
      </c>
      <c r="C81" s="39" t="s">
        <v>180</v>
      </c>
      <c r="D81" s="12">
        <v>50</v>
      </c>
      <c r="E81" s="9">
        <v>41.657499999999999</v>
      </c>
      <c r="F81" s="9">
        <v>2.9704999999999999</v>
      </c>
      <c r="G81" s="9">
        <v>2.4009999999999998</v>
      </c>
      <c r="H81" s="9">
        <v>2.0710000000000002</v>
      </c>
      <c r="J81" s="12">
        <v>50</v>
      </c>
      <c r="K81" s="9">
        <f t="shared" si="16"/>
        <v>41.657499999999999</v>
      </c>
      <c r="L81" s="9">
        <f t="shared" si="15"/>
        <v>2.9704999999999999</v>
      </c>
      <c r="M81" s="9">
        <f t="shared" si="15"/>
        <v>2.4009999999999998</v>
      </c>
      <c r="N81" s="9">
        <f t="shared" si="15"/>
        <v>2.0710000000000002</v>
      </c>
    </row>
    <row r="82" spans="1:14" ht="18.95" customHeight="1">
      <c r="A82" s="239"/>
      <c r="B82" s="215" t="s">
        <v>399</v>
      </c>
      <c r="C82" s="11" t="s">
        <v>400</v>
      </c>
      <c r="D82" s="12">
        <v>50</v>
      </c>
      <c r="E82" s="9">
        <v>7.42</v>
      </c>
      <c r="F82" s="9">
        <v>0.79500000000000004</v>
      </c>
      <c r="G82" s="9">
        <v>7.4999999999999997E-2</v>
      </c>
      <c r="H82" s="9">
        <v>0.60499999999999998</v>
      </c>
      <c r="I82" s="13"/>
      <c r="J82" s="12">
        <v>100</v>
      </c>
      <c r="K82" s="9">
        <f t="shared" si="16"/>
        <v>14.84</v>
      </c>
      <c r="L82" s="9">
        <f t="shared" si="15"/>
        <v>1.59</v>
      </c>
      <c r="M82" s="9">
        <f t="shared" si="15"/>
        <v>0.15</v>
      </c>
      <c r="N82" s="9">
        <f t="shared" si="15"/>
        <v>1.21</v>
      </c>
    </row>
    <row r="83" spans="1:14" ht="18.95" customHeight="1">
      <c r="A83" s="239"/>
      <c r="B83" s="210" t="s">
        <v>183</v>
      </c>
      <c r="C83" s="11"/>
      <c r="D83" s="12">
        <v>100</v>
      </c>
      <c r="E83" s="9">
        <v>31.5</v>
      </c>
      <c r="F83" s="9">
        <v>5.47</v>
      </c>
      <c r="G83" s="9">
        <v>0.13300000000000001</v>
      </c>
      <c r="H83" s="9">
        <v>0.93300000000000005</v>
      </c>
      <c r="I83" s="13"/>
      <c r="J83" s="12">
        <v>100</v>
      </c>
      <c r="K83" s="9">
        <f t="shared" si="16"/>
        <v>31.5</v>
      </c>
      <c r="L83" s="9">
        <f t="shared" si="15"/>
        <v>5.47</v>
      </c>
      <c r="M83" s="9">
        <f t="shared" si="15"/>
        <v>0.13300000000000001</v>
      </c>
      <c r="N83" s="9">
        <f t="shared" si="15"/>
        <v>0.93300000000000005</v>
      </c>
    </row>
    <row r="84" spans="1:14" ht="18.95" customHeight="1">
      <c r="A84" s="239"/>
      <c r="B84" s="208" t="s">
        <v>28</v>
      </c>
      <c r="C84" s="40" t="s">
        <v>29</v>
      </c>
      <c r="D84" s="31">
        <v>15</v>
      </c>
      <c r="E84" s="9">
        <v>91.315049999999999</v>
      </c>
      <c r="F84" s="9">
        <v>1.92</v>
      </c>
      <c r="G84" s="9">
        <v>7.7350499999999993</v>
      </c>
      <c r="H84" s="9">
        <v>4.2349499999999995</v>
      </c>
      <c r="J84" s="12">
        <v>15</v>
      </c>
      <c r="K84" s="9">
        <f t="shared" si="16"/>
        <v>91.315049999999999</v>
      </c>
      <c r="L84" s="9">
        <f t="shared" si="15"/>
        <v>1.92</v>
      </c>
      <c r="M84" s="9">
        <f t="shared" si="15"/>
        <v>7.7350499999999993</v>
      </c>
      <c r="N84" s="9">
        <f t="shared" si="15"/>
        <v>4.2349499999999995</v>
      </c>
    </row>
    <row r="85" spans="1:14" ht="18">
      <c r="A85" s="239"/>
      <c r="B85" s="215" t="s">
        <v>66</v>
      </c>
      <c r="C85" s="37" t="s">
        <v>67</v>
      </c>
      <c r="D85" s="12">
        <v>5</v>
      </c>
      <c r="E85" s="9">
        <v>32.189399999999999</v>
      </c>
      <c r="F85" s="9">
        <v>9.7050000000000011E-2</v>
      </c>
      <c r="G85" s="9">
        <v>3.5305500000000003</v>
      </c>
      <c r="H85" s="9">
        <v>1.3550000000000001E-2</v>
      </c>
      <c r="I85" s="13"/>
      <c r="J85" s="12">
        <v>5</v>
      </c>
      <c r="K85" s="9">
        <f t="shared" si="16"/>
        <v>32.189399999999999</v>
      </c>
      <c r="L85" s="9">
        <f t="shared" si="15"/>
        <v>9.7050000000000011E-2</v>
      </c>
      <c r="M85" s="9">
        <f t="shared" si="15"/>
        <v>3.5305500000000003</v>
      </c>
      <c r="N85" s="9">
        <f t="shared" si="15"/>
        <v>1.3550000000000001E-2</v>
      </c>
    </row>
    <row r="86" spans="1:14" ht="18.95" customHeight="1">
      <c r="A86" s="225" t="s">
        <v>30</v>
      </c>
      <c r="B86" s="213" t="s">
        <v>309</v>
      </c>
      <c r="C86" s="44"/>
      <c r="D86" s="12">
        <v>50</v>
      </c>
      <c r="E86" s="9">
        <v>28.195</v>
      </c>
      <c r="F86" s="9">
        <v>2.4375</v>
      </c>
      <c r="G86" s="9">
        <v>1.2849999999999999</v>
      </c>
      <c r="H86" s="9">
        <v>1.72</v>
      </c>
      <c r="J86" s="12">
        <v>50</v>
      </c>
      <c r="K86" s="9">
        <f t="shared" si="16"/>
        <v>28.195</v>
      </c>
      <c r="L86" s="9">
        <f t="shared" si="15"/>
        <v>2.4375</v>
      </c>
      <c r="M86" s="9">
        <f t="shared" si="15"/>
        <v>1.2849999999999999</v>
      </c>
      <c r="N86" s="9">
        <f t="shared" si="15"/>
        <v>1.72</v>
      </c>
    </row>
    <row r="87" spans="1:14" ht="18.95" customHeight="1">
      <c r="A87" s="239"/>
      <c r="B87" s="213" t="s">
        <v>50</v>
      </c>
      <c r="C87" s="37" t="s">
        <v>51</v>
      </c>
      <c r="D87" s="12">
        <v>50</v>
      </c>
      <c r="E87" s="9">
        <v>24.264399999999998</v>
      </c>
      <c r="F87" s="9">
        <v>5.891</v>
      </c>
      <c r="G87" s="9">
        <v>2.5000000000000001E-2</v>
      </c>
      <c r="H87" s="9">
        <v>0.18149999999999999</v>
      </c>
      <c r="J87" s="12">
        <v>50</v>
      </c>
      <c r="K87" s="9">
        <f t="shared" si="16"/>
        <v>24.264400000000002</v>
      </c>
      <c r="L87" s="9">
        <f t="shared" si="15"/>
        <v>5.8910000000000009</v>
      </c>
      <c r="M87" s="9">
        <f t="shared" si="15"/>
        <v>2.5000000000000001E-2</v>
      </c>
      <c r="N87" s="9">
        <f t="shared" si="15"/>
        <v>0.18149999999999999</v>
      </c>
    </row>
    <row r="88" spans="1:14" ht="36.75" customHeight="1">
      <c r="A88" s="234"/>
      <c r="B88" s="213" t="s">
        <v>310</v>
      </c>
      <c r="C88" s="39" t="s">
        <v>33</v>
      </c>
      <c r="D88" s="12">
        <v>50</v>
      </c>
      <c r="E88" s="9">
        <v>37.372999999999998</v>
      </c>
      <c r="F88" s="9">
        <v>6.0614999999999997</v>
      </c>
      <c r="G88" s="9">
        <v>0.75</v>
      </c>
      <c r="H88" s="9">
        <v>1.6</v>
      </c>
      <c r="J88" s="12">
        <v>50</v>
      </c>
      <c r="K88" s="9">
        <f t="shared" si="16"/>
        <v>37.372999999999998</v>
      </c>
      <c r="L88" s="9">
        <f t="shared" si="15"/>
        <v>6.0614999999999997</v>
      </c>
      <c r="M88" s="9">
        <f t="shared" si="15"/>
        <v>0.75</v>
      </c>
      <c r="N88" s="9">
        <f t="shared" si="15"/>
        <v>1.6000000000000003</v>
      </c>
    </row>
    <row r="89" spans="1:14" ht="18.95" customHeight="1">
      <c r="A89" s="227"/>
      <c r="B89" s="213" t="s">
        <v>34</v>
      </c>
      <c r="C89" s="37" t="s">
        <v>35</v>
      </c>
      <c r="D89" s="12">
        <v>50</v>
      </c>
      <c r="E89" s="9">
        <v>0.2</v>
      </c>
      <c r="F89" s="9">
        <v>0</v>
      </c>
      <c r="G89" s="9">
        <v>0</v>
      </c>
      <c r="H89" s="9">
        <v>0.05</v>
      </c>
      <c r="J89" s="12">
        <v>50</v>
      </c>
      <c r="K89" s="9">
        <f t="shared" si="16"/>
        <v>0.2</v>
      </c>
      <c r="L89" s="9">
        <f t="shared" si="15"/>
        <v>0</v>
      </c>
      <c r="M89" s="9">
        <v>0</v>
      </c>
      <c r="N89" s="9">
        <v>0.05</v>
      </c>
    </row>
    <row r="90" spans="1:14" ht="18.95" customHeight="1">
      <c r="A90" s="229"/>
      <c r="B90" s="210" t="s">
        <v>311</v>
      </c>
      <c r="C90" s="37"/>
      <c r="D90" s="12">
        <v>30</v>
      </c>
      <c r="E90" s="9">
        <v>73.86</v>
      </c>
      <c r="F90" s="9">
        <v>15.69</v>
      </c>
      <c r="G90" s="9">
        <v>0.6</v>
      </c>
      <c r="H90" s="9">
        <v>2.145</v>
      </c>
      <c r="J90" s="12">
        <v>30</v>
      </c>
      <c r="K90" s="9">
        <f t="shared" si="16"/>
        <v>73.86</v>
      </c>
      <c r="L90" s="9">
        <f t="shared" si="15"/>
        <v>15.69</v>
      </c>
      <c r="M90" s="9">
        <f t="shared" si="15"/>
        <v>0.6</v>
      </c>
      <c r="N90" s="9">
        <f t="shared" si="15"/>
        <v>2.145</v>
      </c>
    </row>
    <row r="91" spans="1:14" ht="18.95" customHeight="1">
      <c r="A91" s="229"/>
      <c r="B91" s="41" t="s">
        <v>37</v>
      </c>
      <c r="C91" s="52"/>
      <c r="D91" s="31">
        <v>50</v>
      </c>
      <c r="E91" s="9">
        <v>12.1</v>
      </c>
      <c r="F91" s="9">
        <v>2.1</v>
      </c>
      <c r="G91" s="9">
        <v>0.1</v>
      </c>
      <c r="H91" s="9">
        <v>0.25</v>
      </c>
      <c r="J91" s="12">
        <v>50</v>
      </c>
      <c r="K91" s="9">
        <f t="shared" si="16"/>
        <v>12.1</v>
      </c>
      <c r="L91" s="9">
        <f t="shared" si="15"/>
        <v>2.1</v>
      </c>
      <c r="M91" s="9">
        <f t="shared" si="15"/>
        <v>0.1</v>
      </c>
      <c r="N91" s="9">
        <f t="shared" si="15"/>
        <v>0.25</v>
      </c>
    </row>
    <row r="92" spans="1:14" ht="18.95" customHeight="1">
      <c r="A92" s="240"/>
      <c r="B92" s="210" t="s">
        <v>53</v>
      </c>
      <c r="C92" s="37"/>
      <c r="D92" s="12">
        <v>50</v>
      </c>
      <c r="E92" s="9">
        <v>24.038</v>
      </c>
      <c r="F92" s="9">
        <v>6.74</v>
      </c>
      <c r="G92" s="9">
        <v>0</v>
      </c>
      <c r="H92" s="9">
        <v>0</v>
      </c>
      <c r="J92" s="12">
        <v>50</v>
      </c>
      <c r="K92" s="9">
        <f t="shared" si="16"/>
        <v>24.038</v>
      </c>
      <c r="L92" s="9">
        <f t="shared" ref="L92" si="17">K92*F92/E92</f>
        <v>6.74</v>
      </c>
      <c r="M92" s="9">
        <f t="shared" ref="M92" si="18">L92*G92/F92</f>
        <v>0</v>
      </c>
      <c r="N92" s="9">
        <v>0</v>
      </c>
    </row>
    <row r="93" spans="1:14" ht="18.95" customHeight="1">
      <c r="A93" s="401" t="s">
        <v>39</v>
      </c>
      <c r="B93" s="402"/>
      <c r="C93" s="403"/>
      <c r="D93" s="276"/>
      <c r="E93" s="279">
        <f>SUM(E76,E78:E92)</f>
        <v>691.15835000000015</v>
      </c>
      <c r="F93" s="279">
        <f t="shared" ref="F93:H93" si="19">SUM(F76,F78:F92)</f>
        <v>96.772549999999995</v>
      </c>
      <c r="G93" s="279">
        <f t="shared" si="19"/>
        <v>22.412600000000005</v>
      </c>
      <c r="H93" s="279">
        <f t="shared" si="19"/>
        <v>25.132000000000001</v>
      </c>
      <c r="J93" s="276"/>
      <c r="K93" s="345">
        <f>SUM(K76,K78:K92)</f>
        <v>828.28435000000013</v>
      </c>
      <c r="L93" s="345">
        <f t="shared" ref="L93:N93" si="20">SUM(L76,L78:L92)</f>
        <v>121.16754999999999</v>
      </c>
      <c r="M93" s="345">
        <f t="shared" si="20"/>
        <v>24.325600000000001</v>
      </c>
      <c r="N93" s="345">
        <f t="shared" si="20"/>
        <v>30.478333333333335</v>
      </c>
    </row>
    <row r="94" spans="1:14" ht="18.95" customHeight="1">
      <c r="A94" s="359" t="s">
        <v>99</v>
      </c>
      <c r="B94" s="360"/>
      <c r="C94" s="360"/>
      <c r="D94" s="361"/>
      <c r="E94" s="8">
        <f>AVERAGE(E24,E42,E56,E74,E93)</f>
        <v>701.67294000000015</v>
      </c>
      <c r="F94" s="7">
        <f>AVERAGE(F24,F42,F56,F74,F93)</f>
        <v>94.55604000000001</v>
      </c>
      <c r="G94" s="7">
        <f>AVERAGE(G24,G42,G56,G74,G93)</f>
        <v>24.472730000000002</v>
      </c>
      <c r="H94" s="7">
        <f>AVERAGE(H24,H42,H56,H74,H93)</f>
        <v>26.375349999999997</v>
      </c>
      <c r="J94" s="335"/>
      <c r="K94" s="8">
        <f>AVERAGE(K24,K42,K56,K74,K93)</f>
        <v>859.62780666666697</v>
      </c>
      <c r="L94" s="7">
        <f>AVERAGE(L24,L42,L56,L74,L93)</f>
        <v>117.89165333333332</v>
      </c>
      <c r="M94" s="7">
        <f>AVERAGE(M24,M42,M56,M74,M93)</f>
        <v>28.900913333333335</v>
      </c>
      <c r="N94" s="7">
        <f>AVERAGE(N24,N42,N56,N74,N93)</f>
        <v>32.701686666666667</v>
      </c>
    </row>
    <row r="95" spans="1:14" ht="18.95" customHeight="1">
      <c r="A95" s="6"/>
      <c r="B95" s="5"/>
      <c r="C95" s="362" t="s">
        <v>100</v>
      </c>
      <c r="D95" s="363"/>
      <c r="E95" s="68"/>
      <c r="F95" s="4">
        <f>(F94*4)/E94*100</f>
        <v>53.903198832208055</v>
      </c>
      <c r="G95" s="4">
        <f>(G94*9)/E94*100</f>
        <v>31.38991935473527</v>
      </c>
      <c r="H95" s="4">
        <f>(H94*4)/E94*100</f>
        <v>15.03569455022734</v>
      </c>
      <c r="J95" s="335"/>
      <c r="K95" s="277"/>
      <c r="L95" s="4">
        <f>(L94*4)/K94*100</f>
        <v>54.857068335411583</v>
      </c>
      <c r="M95" s="4">
        <f>(M94*9)/K94*100</f>
        <v>30.258237109454129</v>
      </c>
      <c r="N95" s="4">
        <f>(N94*4)/K94*100</f>
        <v>15.216672337984161</v>
      </c>
    </row>
    <row r="96" spans="1:14" ht="18.95" customHeight="1">
      <c r="A96" s="6"/>
      <c r="B96" s="5"/>
      <c r="C96" s="362" t="s">
        <v>101</v>
      </c>
      <c r="D96" s="363"/>
      <c r="E96" s="336" t="s">
        <v>102</v>
      </c>
      <c r="F96" s="337" t="s">
        <v>103</v>
      </c>
      <c r="G96" s="337" t="s">
        <v>104</v>
      </c>
      <c r="H96" s="337" t="s">
        <v>105</v>
      </c>
      <c r="J96" s="335"/>
      <c r="K96" s="336" t="s">
        <v>106</v>
      </c>
      <c r="L96" s="337" t="s">
        <v>103</v>
      </c>
      <c r="M96" s="337" t="s">
        <v>104</v>
      </c>
      <c r="N96" s="337" t="s">
        <v>105</v>
      </c>
    </row>
    <row r="97" spans="1:14" ht="18.95" customHeight="1">
      <c r="A97" s="388" t="s">
        <v>107</v>
      </c>
      <c r="B97" s="389"/>
      <c r="C97" s="389"/>
      <c r="D97" s="389"/>
      <c r="E97" s="389"/>
      <c r="F97" s="389"/>
      <c r="G97" s="389"/>
      <c r="H97" s="389"/>
      <c r="I97" s="389"/>
      <c r="J97" s="389"/>
      <c r="K97" s="389"/>
      <c r="L97" s="389"/>
      <c r="M97" s="389"/>
      <c r="N97" s="390"/>
    </row>
    <row r="98" spans="1:14" ht="18.95" customHeight="1">
      <c r="A98" s="391" t="s">
        <v>108</v>
      </c>
      <c r="B98" s="392"/>
      <c r="C98" s="392"/>
      <c r="D98" s="392"/>
      <c r="E98" s="392"/>
      <c r="F98" s="392"/>
      <c r="G98" s="392"/>
      <c r="H98" s="392"/>
      <c r="N98" s="338"/>
    </row>
    <row r="99" spans="1:14" ht="18.95" customHeight="1">
      <c r="A99" s="391" t="s">
        <v>109</v>
      </c>
      <c r="B99" s="392"/>
      <c r="C99" s="392"/>
      <c r="D99" s="392"/>
      <c r="E99" s="392"/>
      <c r="F99" s="392"/>
      <c r="G99" s="392"/>
      <c r="H99" s="392"/>
      <c r="I99" s="392"/>
      <c r="N99" s="338"/>
    </row>
    <row r="100" spans="1:14" ht="18.95" customHeight="1">
      <c r="A100" s="393" t="s">
        <v>110</v>
      </c>
      <c r="B100" s="394"/>
      <c r="C100" s="394"/>
      <c r="D100" s="394"/>
      <c r="E100" s="394"/>
      <c r="F100" s="394"/>
      <c r="G100" s="394"/>
      <c r="H100" s="394"/>
      <c r="N100" s="338"/>
    </row>
    <row r="101" spans="1:14" ht="18.95" customHeight="1">
      <c r="A101" s="393" t="s">
        <v>111</v>
      </c>
      <c r="B101" s="394"/>
      <c r="C101" s="394"/>
      <c r="D101" s="394"/>
      <c r="E101" s="394"/>
      <c r="F101" s="394"/>
      <c r="G101" s="394"/>
      <c r="H101" s="394"/>
      <c r="N101" s="338"/>
    </row>
    <row r="102" spans="1:14" ht="18.95" customHeight="1">
      <c r="A102" s="388" t="s">
        <v>112</v>
      </c>
      <c r="B102" s="389"/>
      <c r="C102" s="389"/>
      <c r="D102" s="389"/>
      <c r="E102" s="389"/>
      <c r="F102" s="389"/>
      <c r="G102" s="389"/>
      <c r="H102" s="389"/>
      <c r="I102" s="389"/>
      <c r="J102" s="389"/>
      <c r="K102" s="389"/>
      <c r="L102" s="389"/>
      <c r="M102" s="389"/>
      <c r="N102" s="390"/>
    </row>
    <row r="103" spans="1:14" ht="18.95" customHeight="1">
      <c r="A103" s="79" t="s">
        <v>113</v>
      </c>
      <c r="B103" s="340" t="s">
        <v>114</v>
      </c>
      <c r="C103" s="340"/>
      <c r="D103" s="340"/>
      <c r="E103" s="341"/>
      <c r="F103" s="341"/>
      <c r="G103" s="341"/>
      <c r="H103" s="341"/>
      <c r="J103" s="340"/>
      <c r="K103" s="341"/>
      <c r="L103" s="341"/>
      <c r="M103" s="341"/>
      <c r="N103" s="78"/>
    </row>
    <row r="104" spans="1:14" ht="18.95" customHeight="1">
      <c r="A104" s="79" t="s">
        <v>115</v>
      </c>
      <c r="B104" s="340" t="s">
        <v>116</v>
      </c>
      <c r="C104" s="340"/>
      <c r="D104" s="340"/>
      <c r="E104" s="341"/>
      <c r="F104" s="341"/>
      <c r="G104" s="341"/>
      <c r="H104" s="341"/>
      <c r="J104" s="340"/>
      <c r="K104" s="341"/>
      <c r="L104" s="341"/>
      <c r="M104" s="341"/>
      <c r="N104" s="78"/>
    </row>
    <row r="105" spans="1:14" ht="18.95" customHeight="1">
      <c r="A105" s="79" t="s">
        <v>117</v>
      </c>
      <c r="B105" s="340" t="s">
        <v>118</v>
      </c>
      <c r="C105" s="340"/>
      <c r="D105" s="340"/>
      <c r="E105" s="341"/>
      <c r="F105" s="341"/>
      <c r="G105" s="341"/>
      <c r="H105" s="341"/>
      <c r="J105" s="340"/>
      <c r="K105" s="341"/>
      <c r="L105" s="341"/>
      <c r="M105" s="341"/>
      <c r="N105" s="78"/>
    </row>
    <row r="106" spans="1:14" ht="18.95" customHeight="1">
      <c r="A106" s="404" t="s">
        <v>119</v>
      </c>
      <c r="B106" s="405"/>
      <c r="C106" s="405"/>
      <c r="D106" s="405"/>
      <c r="E106" s="405"/>
      <c r="F106" s="405"/>
      <c r="G106" s="405"/>
      <c r="H106" s="405"/>
      <c r="I106" s="405"/>
      <c r="J106" s="405"/>
      <c r="K106" s="405"/>
      <c r="L106" s="405"/>
      <c r="M106" s="405"/>
      <c r="N106" s="406"/>
    </row>
    <row r="107" spans="1:14" ht="18.95" customHeight="1">
      <c r="A107" s="80" t="s">
        <v>120</v>
      </c>
      <c r="B107" s="333"/>
      <c r="C107" s="333"/>
      <c r="D107" s="333"/>
      <c r="E107" s="333"/>
      <c r="F107" s="333"/>
      <c r="G107" s="333"/>
      <c r="H107" s="333"/>
      <c r="I107" s="346"/>
      <c r="J107" s="346"/>
      <c r="K107" s="346"/>
      <c r="L107" s="346"/>
      <c r="M107" s="346"/>
      <c r="N107" s="347"/>
    </row>
    <row r="108" spans="1:14">
      <c r="A108" s="348" t="s">
        <v>121</v>
      </c>
      <c r="B108" s="81"/>
      <c r="C108" s="81"/>
      <c r="D108" s="81"/>
      <c r="E108" s="81"/>
      <c r="F108" s="81"/>
      <c r="G108" s="81"/>
      <c r="H108" s="81"/>
      <c r="I108" s="81"/>
      <c r="J108" s="81"/>
      <c r="K108" s="81"/>
      <c r="L108" s="81"/>
      <c r="M108" s="81"/>
      <c r="N108" s="339"/>
    </row>
  </sheetData>
  <mergeCells count="20">
    <mergeCell ref="J7:N7"/>
    <mergeCell ref="A1:B5"/>
    <mergeCell ref="A6:B6"/>
    <mergeCell ref="A94:D94"/>
    <mergeCell ref="C95:D95"/>
    <mergeCell ref="C1:C7"/>
    <mergeCell ref="D7:H7"/>
    <mergeCell ref="A97:N97"/>
    <mergeCell ref="C96:D96"/>
    <mergeCell ref="A42:C42"/>
    <mergeCell ref="A24:C24"/>
    <mergeCell ref="A56:C56"/>
    <mergeCell ref="A74:C74"/>
    <mergeCell ref="A93:C93"/>
    <mergeCell ref="A102:N102"/>
    <mergeCell ref="A106:N106"/>
    <mergeCell ref="A99:I99"/>
    <mergeCell ref="A98:H98"/>
    <mergeCell ref="A100:H100"/>
    <mergeCell ref="A101:H101"/>
  </mergeCells>
  <pageMargins left="0.7" right="0.7" top="0.75" bottom="0.75" header="0.3" footer="0.3"/>
  <pageSetup paperSize="9" scale="48" fitToHeight="0" orientation="landscape" r:id="rId1"/>
  <rowBreaks count="2" manualBreakCount="2">
    <brk id="42" max="7" man="1"/>
    <brk id="74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09374-F997-485E-AED3-ECC00574402D}">
  <sheetPr>
    <tabColor theme="9" tint="0.59999389629810485"/>
    <pageSetUpPr fitToPage="1"/>
  </sheetPr>
  <dimension ref="A1:W101"/>
  <sheetViews>
    <sheetView topLeftCell="A56" zoomScale="60" zoomScaleNormal="60" workbookViewId="0">
      <selection activeCell="B74" sqref="B74"/>
    </sheetView>
  </sheetViews>
  <sheetFormatPr defaultColWidth="9.25" defaultRowHeight="15"/>
  <cols>
    <col min="1" max="1" width="25.625" style="1" customWidth="1"/>
    <col min="2" max="2" width="59.875" style="1" customWidth="1"/>
    <col min="3" max="3" width="100.625" style="1" customWidth="1"/>
    <col min="4" max="8" width="15.625" style="1" customWidth="1"/>
    <col min="9" max="9" width="9.25" style="1"/>
    <col min="10" max="14" width="15.625" style="1" customWidth="1"/>
    <col min="15" max="16384" width="9.25" style="1"/>
  </cols>
  <sheetData>
    <row r="1" spans="1:14" ht="18.95" customHeight="1">
      <c r="A1" s="357" t="e" vm="1">
        <v>#VALUE!</v>
      </c>
      <c r="B1" s="357"/>
      <c r="C1" s="365" t="e" vm="2">
        <v>#VALUE!</v>
      </c>
    </row>
    <row r="2" spans="1:14" ht="18.95" customHeight="1">
      <c r="A2" s="357"/>
      <c r="B2" s="357"/>
      <c r="C2" s="365"/>
    </row>
    <row r="3" spans="1:14" ht="18.95" customHeight="1">
      <c r="A3" s="357"/>
      <c r="B3" s="357"/>
      <c r="C3" s="365"/>
    </row>
    <row r="4" spans="1:14" ht="18.95" customHeight="1">
      <c r="A4" s="357"/>
      <c r="B4" s="357"/>
      <c r="C4" s="365"/>
    </row>
    <row r="5" spans="1:14" ht="18.95" customHeight="1">
      <c r="A5" s="357"/>
      <c r="B5" s="357"/>
      <c r="C5" s="365"/>
    </row>
    <row r="6" spans="1:14" ht="30">
      <c r="A6" s="358" t="s">
        <v>299</v>
      </c>
      <c r="B6" s="358"/>
      <c r="C6" s="365"/>
    </row>
    <row r="7" spans="1:14" ht="30">
      <c r="A7" s="27" t="s">
        <v>401</v>
      </c>
      <c r="B7" s="27" t="s">
        <v>402</v>
      </c>
      <c r="C7" s="366"/>
      <c r="D7" s="367" t="s">
        <v>3</v>
      </c>
      <c r="E7" s="368"/>
      <c r="F7" s="368"/>
      <c r="G7" s="368"/>
      <c r="H7" s="369"/>
      <c r="J7" s="367" t="s">
        <v>4</v>
      </c>
      <c r="K7" s="368"/>
      <c r="L7" s="368"/>
      <c r="M7" s="368"/>
      <c r="N7" s="369"/>
    </row>
    <row r="8" spans="1:14" s="19" customFormat="1" ht="50.1" customHeight="1">
      <c r="A8" s="198" t="s">
        <v>5</v>
      </c>
      <c r="B8" s="29" t="s">
        <v>6</v>
      </c>
      <c r="C8" s="16" t="s">
        <v>7</v>
      </c>
      <c r="D8" s="15" t="s">
        <v>8</v>
      </c>
      <c r="E8" s="15" t="s">
        <v>9</v>
      </c>
      <c r="F8" s="15" t="s">
        <v>10</v>
      </c>
      <c r="G8" s="15" t="s">
        <v>11</v>
      </c>
      <c r="H8" s="15" t="s">
        <v>12</v>
      </c>
      <c r="J8" s="15" t="s">
        <v>8</v>
      </c>
      <c r="K8" s="15" t="s">
        <v>9</v>
      </c>
      <c r="L8" s="15" t="s">
        <v>10</v>
      </c>
      <c r="M8" s="15" t="s">
        <v>11</v>
      </c>
      <c r="N8" s="15" t="s">
        <v>12</v>
      </c>
    </row>
    <row r="9" spans="1:14" ht="46.5">
      <c r="A9" s="257"/>
      <c r="B9" s="217" t="s">
        <v>403</v>
      </c>
      <c r="C9" s="11" t="s">
        <v>404</v>
      </c>
      <c r="D9" s="9">
        <v>120</v>
      </c>
      <c r="E9" s="9">
        <v>143.6</v>
      </c>
      <c r="F9" s="9">
        <v>13.34</v>
      </c>
      <c r="G9" s="9">
        <v>5.96</v>
      </c>
      <c r="H9" s="9">
        <v>8.6</v>
      </c>
      <c r="J9" s="9">
        <v>140</v>
      </c>
      <c r="K9" s="9">
        <f>J9*E9/D9</f>
        <v>167.53333333333333</v>
      </c>
      <c r="L9" s="9">
        <f t="shared" ref="L9:N23" si="0">K9*F9/E9</f>
        <v>15.563333333333333</v>
      </c>
      <c r="M9" s="9">
        <f t="shared" si="0"/>
        <v>6.9533333333333331</v>
      </c>
      <c r="N9" s="9">
        <f t="shared" si="0"/>
        <v>10.033333333333333</v>
      </c>
    </row>
    <row r="10" spans="1:14" ht="30.75">
      <c r="A10" s="225" t="s">
        <v>15</v>
      </c>
      <c r="B10" s="241" t="s">
        <v>405</v>
      </c>
      <c r="C10" s="39" t="s">
        <v>406</v>
      </c>
      <c r="D10" s="14">
        <v>120</v>
      </c>
      <c r="E10" s="9">
        <v>137.30520000000004</v>
      </c>
      <c r="F10" s="9">
        <v>22.704000000000004</v>
      </c>
      <c r="G10" s="9">
        <v>3.1164000000000009</v>
      </c>
      <c r="H10" s="9">
        <v>6.320400000000002</v>
      </c>
      <c r="J10" s="14">
        <v>140</v>
      </c>
      <c r="K10" s="9">
        <f t="shared" ref="K10:K23" si="1">J10*E10/D10</f>
        <v>160.18940000000006</v>
      </c>
      <c r="L10" s="9">
        <f t="shared" si="0"/>
        <v>26.488000000000007</v>
      </c>
      <c r="M10" s="9">
        <f t="shared" si="0"/>
        <v>3.635800000000001</v>
      </c>
      <c r="N10" s="9">
        <f t="shared" si="0"/>
        <v>7.3738000000000019</v>
      </c>
    </row>
    <row r="11" spans="1:14" ht="18.95" customHeight="1">
      <c r="A11" s="258"/>
      <c r="B11" s="209" t="s">
        <v>18</v>
      </c>
      <c r="C11" s="73" t="s">
        <v>407</v>
      </c>
      <c r="D11" s="12">
        <v>60</v>
      </c>
      <c r="E11" s="9">
        <v>90.8</v>
      </c>
      <c r="F11" s="9">
        <v>15.8</v>
      </c>
      <c r="G11" s="9">
        <v>1.55</v>
      </c>
      <c r="H11" s="9">
        <v>2.74</v>
      </c>
      <c r="J11" s="12">
        <v>100</v>
      </c>
      <c r="K11" s="9">
        <f t="shared" si="1"/>
        <v>151.33333333333334</v>
      </c>
      <c r="L11" s="9">
        <f t="shared" si="0"/>
        <v>26.333333333333339</v>
      </c>
      <c r="M11" s="9">
        <f t="shared" si="0"/>
        <v>2.5833333333333339</v>
      </c>
      <c r="N11" s="9">
        <f t="shared" si="0"/>
        <v>4.5666666666666682</v>
      </c>
    </row>
    <row r="12" spans="1:14" ht="18.95" customHeight="1">
      <c r="A12" s="259"/>
      <c r="B12" s="210" t="s">
        <v>59</v>
      </c>
      <c r="C12" s="35" t="s">
        <v>90</v>
      </c>
      <c r="D12" s="12">
        <v>60</v>
      </c>
      <c r="E12" s="9">
        <v>94.621200000000002</v>
      </c>
      <c r="F12" s="9">
        <v>16.125599999999999</v>
      </c>
      <c r="G12" s="9">
        <v>2.8451999999999997</v>
      </c>
      <c r="H12" s="9">
        <v>1.3662000000000001</v>
      </c>
      <c r="J12" s="12">
        <v>100</v>
      </c>
      <c r="K12" s="9">
        <f t="shared" si="1"/>
        <v>157.70200000000003</v>
      </c>
      <c r="L12" s="9">
        <f t="shared" si="0"/>
        <v>26.876000000000001</v>
      </c>
      <c r="M12" s="9">
        <f t="shared" si="0"/>
        <v>4.742</v>
      </c>
      <c r="N12" s="9">
        <f t="shared" si="0"/>
        <v>2.2770000000000006</v>
      </c>
    </row>
    <row r="13" spans="1:14" ht="18.95" customHeight="1">
      <c r="A13" s="259"/>
      <c r="B13" s="215" t="s">
        <v>177</v>
      </c>
      <c r="C13" s="35" t="s">
        <v>408</v>
      </c>
      <c r="D13" s="12">
        <v>50</v>
      </c>
      <c r="E13" s="9">
        <v>22.015499999999999</v>
      </c>
      <c r="F13" s="9">
        <v>1.95</v>
      </c>
      <c r="G13" s="9">
        <v>1.5615000000000001</v>
      </c>
      <c r="H13" s="9">
        <v>0.38750000000000001</v>
      </c>
      <c r="J13" s="12">
        <v>100</v>
      </c>
      <c r="K13" s="9">
        <f t="shared" si="1"/>
        <v>44.030999999999992</v>
      </c>
      <c r="L13" s="9">
        <f t="shared" si="0"/>
        <v>3.8999999999999995</v>
      </c>
      <c r="M13" s="9">
        <f t="shared" si="0"/>
        <v>3.1229999999999998</v>
      </c>
      <c r="N13" s="9">
        <f t="shared" si="0"/>
        <v>0.77499999999999991</v>
      </c>
    </row>
    <row r="14" spans="1:14" ht="18.95" customHeight="1">
      <c r="A14" s="259"/>
      <c r="B14" s="208" t="s">
        <v>236</v>
      </c>
      <c r="C14" s="47" t="s">
        <v>409</v>
      </c>
      <c r="D14" s="12">
        <v>50</v>
      </c>
      <c r="E14" s="9">
        <v>26.2</v>
      </c>
      <c r="F14" s="9">
        <v>4.9400000000000004</v>
      </c>
      <c r="G14" s="9">
        <v>0.122</v>
      </c>
      <c r="H14" s="9">
        <v>0.72099999999999997</v>
      </c>
      <c r="J14" s="12">
        <v>100</v>
      </c>
      <c r="K14" s="9">
        <f t="shared" si="1"/>
        <v>52.4</v>
      </c>
      <c r="L14" s="9">
        <f t="shared" si="0"/>
        <v>9.8800000000000008</v>
      </c>
      <c r="M14" s="9">
        <f t="shared" si="0"/>
        <v>0.24399999999999997</v>
      </c>
      <c r="N14" s="9">
        <f t="shared" si="0"/>
        <v>1.4419999999999997</v>
      </c>
    </row>
    <row r="15" spans="1:14" ht="18.95" customHeight="1">
      <c r="A15" s="259"/>
      <c r="B15" s="208" t="s">
        <v>410</v>
      </c>
      <c r="C15" s="47"/>
      <c r="D15" s="12">
        <v>100</v>
      </c>
      <c r="E15" s="9">
        <v>25.7</v>
      </c>
      <c r="F15" s="9">
        <v>3.68</v>
      </c>
      <c r="G15" s="9">
        <v>0.16700000000000001</v>
      </c>
      <c r="H15" s="9">
        <v>1.27</v>
      </c>
      <c r="J15" s="12">
        <v>100</v>
      </c>
      <c r="K15" s="9">
        <f t="shared" si="1"/>
        <v>25.7</v>
      </c>
      <c r="L15" s="9">
        <f t="shared" si="0"/>
        <v>3.6800000000000006</v>
      </c>
      <c r="M15" s="9">
        <f t="shared" si="0"/>
        <v>0.16700000000000001</v>
      </c>
      <c r="N15" s="9">
        <f t="shared" si="0"/>
        <v>1.27</v>
      </c>
    </row>
    <row r="16" spans="1:14" ht="18.95" customHeight="1">
      <c r="A16" s="259"/>
      <c r="B16" s="208" t="s">
        <v>28</v>
      </c>
      <c r="C16" s="40" t="s">
        <v>29</v>
      </c>
      <c r="D16" s="31">
        <v>15</v>
      </c>
      <c r="E16" s="9">
        <v>91.315049999999999</v>
      </c>
      <c r="F16" s="9">
        <v>1.92</v>
      </c>
      <c r="G16" s="9">
        <v>7.7350499999999993</v>
      </c>
      <c r="H16" s="9">
        <v>4.2349499999999995</v>
      </c>
      <c r="J16" s="12">
        <v>15</v>
      </c>
      <c r="K16" s="9">
        <f t="shared" si="1"/>
        <v>91.315049999999999</v>
      </c>
      <c r="L16" s="9">
        <f t="shared" si="0"/>
        <v>1.92</v>
      </c>
      <c r="M16" s="9">
        <f t="shared" si="0"/>
        <v>7.7350499999999993</v>
      </c>
      <c r="N16" s="9">
        <f t="shared" si="0"/>
        <v>4.2349499999999995</v>
      </c>
    </row>
    <row r="17" spans="1:23" ht="18">
      <c r="A17" s="259"/>
      <c r="B17" s="215" t="s">
        <v>66</v>
      </c>
      <c r="C17" s="37" t="s">
        <v>67</v>
      </c>
      <c r="D17" s="12">
        <v>5</v>
      </c>
      <c r="E17" s="9">
        <v>32.189399999999999</v>
      </c>
      <c r="F17" s="9">
        <v>9.7050000000000011E-2</v>
      </c>
      <c r="G17" s="9">
        <v>3.5305500000000003</v>
      </c>
      <c r="H17" s="9">
        <v>1.3550000000000001E-2</v>
      </c>
      <c r="J17" s="12">
        <v>5</v>
      </c>
      <c r="K17" s="9">
        <f t="shared" si="1"/>
        <v>32.189399999999999</v>
      </c>
      <c r="L17" s="9">
        <f t="shared" si="0"/>
        <v>9.7050000000000011E-2</v>
      </c>
      <c r="M17" s="9">
        <f t="shared" si="0"/>
        <v>3.5305500000000003</v>
      </c>
      <c r="N17" s="9">
        <f t="shared" si="0"/>
        <v>1.3550000000000001E-2</v>
      </c>
    </row>
    <row r="18" spans="1:23" ht="18.95" customHeight="1">
      <c r="A18" s="228" t="s">
        <v>30</v>
      </c>
      <c r="B18" s="212" t="s">
        <v>309</v>
      </c>
      <c r="C18" s="11"/>
      <c r="D18" s="12">
        <v>50</v>
      </c>
      <c r="E18" s="9">
        <v>28.195</v>
      </c>
      <c r="F18" s="9">
        <v>2.4375</v>
      </c>
      <c r="G18" s="9">
        <v>1.2849999999999999</v>
      </c>
      <c r="H18" s="9">
        <v>1.72</v>
      </c>
      <c r="I18" s="13"/>
      <c r="J18" s="12">
        <v>50</v>
      </c>
      <c r="K18" s="9">
        <f t="shared" si="1"/>
        <v>28.195</v>
      </c>
      <c r="L18" s="9">
        <f t="shared" si="0"/>
        <v>2.4375</v>
      </c>
      <c r="M18" s="9">
        <f t="shared" si="0"/>
        <v>1.2849999999999999</v>
      </c>
      <c r="N18" s="9">
        <f t="shared" si="0"/>
        <v>1.72</v>
      </c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30" customHeight="1">
      <c r="A19" s="259"/>
      <c r="B19" s="213" t="s">
        <v>310</v>
      </c>
      <c r="C19" s="39" t="s">
        <v>33</v>
      </c>
      <c r="D19" s="12">
        <v>50</v>
      </c>
      <c r="E19" s="9">
        <v>37.372999999999998</v>
      </c>
      <c r="F19" s="9">
        <v>6.0614999999999997</v>
      </c>
      <c r="G19" s="9">
        <v>0.75</v>
      </c>
      <c r="H19" s="9">
        <v>1.6000000000000003</v>
      </c>
      <c r="I19" s="13"/>
      <c r="J19" s="12">
        <v>50</v>
      </c>
      <c r="K19" s="9">
        <f t="shared" si="1"/>
        <v>37.372999999999998</v>
      </c>
      <c r="L19" s="9">
        <f t="shared" si="0"/>
        <v>6.0614999999999997</v>
      </c>
      <c r="M19" s="9">
        <f t="shared" si="0"/>
        <v>0.75</v>
      </c>
      <c r="N19" s="9">
        <f t="shared" si="0"/>
        <v>1.6000000000000003</v>
      </c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8.95" customHeight="1">
      <c r="A20" s="248"/>
      <c r="B20" s="210" t="s">
        <v>34</v>
      </c>
      <c r="C20" s="37" t="s">
        <v>35</v>
      </c>
      <c r="D20" s="12">
        <v>50</v>
      </c>
      <c r="E20" s="9">
        <v>0.2</v>
      </c>
      <c r="F20" s="9">
        <v>0</v>
      </c>
      <c r="G20" s="9">
        <v>0</v>
      </c>
      <c r="H20" s="9">
        <v>0.05</v>
      </c>
      <c r="I20" s="13"/>
      <c r="J20" s="12">
        <v>50</v>
      </c>
      <c r="K20" s="9">
        <f t="shared" si="1"/>
        <v>0.2</v>
      </c>
      <c r="L20" s="9">
        <f t="shared" si="0"/>
        <v>0</v>
      </c>
      <c r="M20" s="9">
        <v>0</v>
      </c>
      <c r="N20" s="9">
        <v>0.05</v>
      </c>
      <c r="O20" s="20"/>
      <c r="P20" s="20"/>
      <c r="Q20" s="20"/>
      <c r="R20" s="20"/>
      <c r="S20" s="20"/>
      <c r="T20" s="20"/>
      <c r="U20" s="20"/>
      <c r="V20" s="20"/>
      <c r="W20" s="20"/>
    </row>
    <row r="21" spans="1:23" ht="18.95" customHeight="1">
      <c r="A21" s="248"/>
      <c r="B21" s="210" t="s">
        <v>311</v>
      </c>
      <c r="C21" s="52"/>
      <c r="D21" s="12">
        <v>30</v>
      </c>
      <c r="E21" s="9">
        <v>73.86</v>
      </c>
      <c r="F21" s="9">
        <v>15.69</v>
      </c>
      <c r="G21" s="9">
        <v>0.6</v>
      </c>
      <c r="H21" s="9">
        <v>2.145</v>
      </c>
      <c r="J21" s="12">
        <v>30</v>
      </c>
      <c r="K21" s="9">
        <f t="shared" si="1"/>
        <v>73.86</v>
      </c>
      <c r="L21" s="9">
        <f t="shared" si="0"/>
        <v>15.69</v>
      </c>
      <c r="M21" s="9">
        <f t="shared" si="0"/>
        <v>0.6</v>
      </c>
      <c r="N21" s="9">
        <f t="shared" si="0"/>
        <v>2.145</v>
      </c>
      <c r="O21" s="20"/>
      <c r="P21" s="20"/>
      <c r="Q21" s="20"/>
      <c r="R21" s="20"/>
      <c r="S21" s="20"/>
      <c r="T21" s="20"/>
      <c r="U21" s="20"/>
      <c r="V21" s="20"/>
      <c r="W21" s="20"/>
    </row>
    <row r="22" spans="1:23" ht="18.95" customHeight="1">
      <c r="A22" s="248"/>
      <c r="B22" s="38" t="s">
        <v>52</v>
      </c>
      <c r="C22" s="44"/>
      <c r="D22" s="12">
        <v>50</v>
      </c>
      <c r="E22" s="9">
        <v>16.2</v>
      </c>
      <c r="F22" s="9">
        <v>2.8</v>
      </c>
      <c r="G22" s="9">
        <v>0.1</v>
      </c>
      <c r="H22" s="9">
        <v>0.3</v>
      </c>
      <c r="J22" s="12">
        <v>50</v>
      </c>
      <c r="K22" s="9">
        <f t="shared" si="1"/>
        <v>16.2</v>
      </c>
      <c r="L22" s="9">
        <f t="shared" si="0"/>
        <v>2.8</v>
      </c>
      <c r="M22" s="9">
        <f t="shared" si="0"/>
        <v>9.9999999999999992E-2</v>
      </c>
      <c r="N22" s="9">
        <f t="shared" si="0"/>
        <v>0.29999999999999993</v>
      </c>
      <c r="O22" s="20"/>
      <c r="P22" s="20"/>
      <c r="Q22" s="20"/>
      <c r="R22" s="20"/>
      <c r="S22" s="20"/>
      <c r="T22" s="20"/>
      <c r="U22" s="20"/>
      <c r="V22" s="20"/>
      <c r="W22" s="20"/>
    </row>
    <row r="23" spans="1:23" ht="18.95" customHeight="1">
      <c r="A23" s="230"/>
      <c r="B23" s="214" t="s">
        <v>38</v>
      </c>
      <c r="C23" s="52"/>
      <c r="D23" s="12">
        <v>50</v>
      </c>
      <c r="E23" s="9">
        <v>19.988</v>
      </c>
      <c r="F23" s="9">
        <v>5.97</v>
      </c>
      <c r="G23" s="9">
        <v>0</v>
      </c>
      <c r="H23" s="9">
        <v>0.15</v>
      </c>
      <c r="J23" s="12">
        <v>50</v>
      </c>
      <c r="K23" s="9">
        <f t="shared" si="1"/>
        <v>19.988</v>
      </c>
      <c r="L23" s="9">
        <f t="shared" si="0"/>
        <v>5.97</v>
      </c>
      <c r="M23" s="9">
        <f t="shared" si="0"/>
        <v>0</v>
      </c>
      <c r="N23" s="9">
        <v>0.15</v>
      </c>
      <c r="O23" s="20"/>
      <c r="P23" s="20"/>
      <c r="Q23" s="20"/>
      <c r="R23" s="20"/>
      <c r="S23" s="20"/>
      <c r="T23" s="20"/>
      <c r="U23" s="20"/>
      <c r="V23" s="20"/>
      <c r="W23" s="20"/>
    </row>
    <row r="24" spans="1:23" s="19" customFormat="1" ht="18.95" customHeight="1">
      <c r="A24" s="395" t="s">
        <v>39</v>
      </c>
      <c r="B24" s="396"/>
      <c r="C24" s="397"/>
      <c r="D24" s="17"/>
      <c r="E24" s="64">
        <f>SUM(E9,E11:E23)</f>
        <v>702.25715000000014</v>
      </c>
      <c r="F24" s="64">
        <f t="shared" ref="F24:H24" si="2">SUM(F9,F11:F23)</f>
        <v>90.81165</v>
      </c>
      <c r="G24" s="64">
        <f t="shared" si="2"/>
        <v>26.206300000000006</v>
      </c>
      <c r="H24" s="64">
        <f t="shared" si="2"/>
        <v>25.298199999999994</v>
      </c>
      <c r="J24" s="17"/>
      <c r="K24" s="30">
        <f>SUM(K9,K11:K23)</f>
        <v>898.02011666666681</v>
      </c>
      <c r="L24" s="30">
        <f t="shared" ref="L24:N24" si="3">SUM(L9,L11:L23)</f>
        <v>121.20871666666667</v>
      </c>
      <c r="M24" s="30">
        <f t="shared" si="3"/>
        <v>31.813266666666671</v>
      </c>
      <c r="N24" s="30">
        <f t="shared" si="3"/>
        <v>30.577500000000001</v>
      </c>
      <c r="O24" s="21"/>
      <c r="P24" s="21"/>
      <c r="Q24" s="21"/>
      <c r="R24" s="21"/>
      <c r="S24" s="21"/>
      <c r="T24" s="21"/>
      <c r="U24" s="21"/>
      <c r="V24" s="21"/>
      <c r="W24" s="21"/>
    </row>
    <row r="25" spans="1:23" ht="50.1" customHeight="1">
      <c r="A25" s="198" t="s">
        <v>40</v>
      </c>
      <c r="B25" s="16" t="s">
        <v>6</v>
      </c>
      <c r="C25" s="16" t="s">
        <v>7</v>
      </c>
      <c r="D25" s="15" t="s">
        <v>8</v>
      </c>
      <c r="E25" s="15" t="s">
        <v>9</v>
      </c>
      <c r="F25" s="15" t="s">
        <v>10</v>
      </c>
      <c r="G25" s="15" t="s">
        <v>11</v>
      </c>
      <c r="H25" s="15" t="s">
        <v>12</v>
      </c>
      <c r="J25" s="15" t="s">
        <v>8</v>
      </c>
      <c r="K25" s="15" t="s">
        <v>9</v>
      </c>
      <c r="L25" s="15" t="s">
        <v>10</v>
      </c>
      <c r="M25" s="15" t="s">
        <v>11</v>
      </c>
      <c r="N25" s="15" t="s">
        <v>12</v>
      </c>
      <c r="O25" s="20"/>
      <c r="P25" s="20"/>
      <c r="Q25" s="20"/>
      <c r="R25" s="20"/>
      <c r="S25" s="20"/>
      <c r="T25" s="20"/>
      <c r="U25" s="20"/>
      <c r="V25" s="20"/>
      <c r="W25" s="20"/>
    </row>
    <row r="26" spans="1:23" ht="30">
      <c r="A26" s="245"/>
      <c r="B26" s="218" t="s">
        <v>411</v>
      </c>
      <c r="C26" s="188" t="s">
        <v>412</v>
      </c>
      <c r="D26" s="9">
        <v>200</v>
      </c>
      <c r="E26" s="9">
        <v>303.47199999999998</v>
      </c>
      <c r="F26" s="9">
        <v>5.7</v>
      </c>
      <c r="G26" s="9">
        <v>18.87</v>
      </c>
      <c r="H26" s="9">
        <v>28.079999999999991</v>
      </c>
      <c r="I26" s="13"/>
      <c r="J26" s="9">
        <v>300</v>
      </c>
      <c r="K26" s="9">
        <f>J26*E26/D26</f>
        <v>455.20799999999997</v>
      </c>
      <c r="L26" s="9">
        <f t="shared" ref="L26:N35" si="4">K26*F26/E26</f>
        <v>8.5500000000000007</v>
      </c>
      <c r="M26" s="9">
        <f t="shared" si="4"/>
        <v>28.305</v>
      </c>
      <c r="N26" s="9">
        <f t="shared" si="4"/>
        <v>42.119999999999983</v>
      </c>
      <c r="O26" s="75"/>
      <c r="P26" s="75"/>
      <c r="Q26" s="20"/>
      <c r="R26" s="20"/>
      <c r="S26" s="20"/>
      <c r="T26" s="20"/>
      <c r="U26" s="20"/>
      <c r="V26" s="20"/>
      <c r="W26" s="20"/>
    </row>
    <row r="27" spans="1:23" ht="30">
      <c r="A27" s="225" t="s">
        <v>15</v>
      </c>
      <c r="B27" s="241" t="s">
        <v>413</v>
      </c>
      <c r="C27" s="50" t="s">
        <v>414</v>
      </c>
      <c r="D27" s="14">
        <v>200</v>
      </c>
      <c r="E27" s="9">
        <v>111</v>
      </c>
      <c r="F27" s="9">
        <v>11.8</v>
      </c>
      <c r="G27" s="9">
        <v>5.2</v>
      </c>
      <c r="H27" s="9">
        <v>3.49</v>
      </c>
      <c r="I27" s="13"/>
      <c r="J27" s="14">
        <v>300</v>
      </c>
      <c r="K27" s="9">
        <f t="shared" ref="K27:K35" si="5">J27*E27/D27</f>
        <v>166.5</v>
      </c>
      <c r="L27" s="9">
        <f t="shared" si="4"/>
        <v>17.7</v>
      </c>
      <c r="M27" s="9">
        <f t="shared" si="4"/>
        <v>7.8</v>
      </c>
      <c r="N27" s="9">
        <f t="shared" si="4"/>
        <v>5.2350000000000003</v>
      </c>
      <c r="O27" s="75"/>
      <c r="P27" s="75"/>
      <c r="Q27" s="20"/>
      <c r="R27" s="20"/>
      <c r="S27" s="20"/>
      <c r="T27" s="20"/>
      <c r="U27" s="20"/>
      <c r="V27" s="20"/>
      <c r="W27" s="20"/>
    </row>
    <row r="28" spans="1:23" ht="18">
      <c r="A28" s="246"/>
      <c r="B28" s="209" t="s">
        <v>415</v>
      </c>
      <c r="C28" s="50" t="s">
        <v>416</v>
      </c>
      <c r="D28" s="12">
        <v>50</v>
      </c>
      <c r="E28" s="9">
        <v>173</v>
      </c>
      <c r="F28" s="9">
        <v>19.100000000000001</v>
      </c>
      <c r="G28" s="9">
        <v>8.68</v>
      </c>
      <c r="H28" s="9">
        <v>3.52</v>
      </c>
      <c r="I28" s="13"/>
      <c r="J28" s="12">
        <v>60</v>
      </c>
      <c r="K28" s="9">
        <f t="shared" si="5"/>
        <v>207.6</v>
      </c>
      <c r="L28" s="9">
        <f t="shared" si="4"/>
        <v>22.92</v>
      </c>
      <c r="M28" s="9">
        <f t="shared" si="4"/>
        <v>10.416</v>
      </c>
      <c r="N28" s="9">
        <f t="shared" si="4"/>
        <v>4.2240000000000002</v>
      </c>
      <c r="O28" s="20"/>
      <c r="P28" s="20"/>
      <c r="Q28" s="20"/>
      <c r="R28" s="20"/>
      <c r="S28" s="20"/>
      <c r="T28" s="20"/>
      <c r="U28" s="20"/>
      <c r="V28" s="20"/>
      <c r="W28" s="20"/>
    </row>
    <row r="29" spans="1:23" ht="30.75">
      <c r="A29" s="246"/>
      <c r="B29" s="241" t="s">
        <v>417</v>
      </c>
      <c r="C29" s="39" t="s">
        <v>418</v>
      </c>
      <c r="D29" s="12">
        <v>100</v>
      </c>
      <c r="E29" s="9">
        <v>132</v>
      </c>
      <c r="F29" s="9">
        <v>13</v>
      </c>
      <c r="G29" s="9">
        <v>7.09</v>
      </c>
      <c r="H29" s="9">
        <v>3.09</v>
      </c>
      <c r="I29" s="13"/>
      <c r="J29" s="12">
        <v>100</v>
      </c>
      <c r="K29" s="9">
        <f t="shared" si="5"/>
        <v>132</v>
      </c>
      <c r="L29" s="9">
        <f t="shared" si="4"/>
        <v>13</v>
      </c>
      <c r="M29" s="9">
        <f t="shared" si="4"/>
        <v>7.09</v>
      </c>
      <c r="N29" s="9">
        <f t="shared" si="4"/>
        <v>3.09</v>
      </c>
    </row>
    <row r="30" spans="1:23" s="23" customFormat="1" ht="18.95" customHeight="1">
      <c r="A30" s="254" t="s">
        <v>30</v>
      </c>
      <c r="B30" s="212" t="s">
        <v>309</v>
      </c>
      <c r="C30" s="11"/>
      <c r="D30" s="12">
        <v>50</v>
      </c>
      <c r="E30" s="9">
        <v>28.195</v>
      </c>
      <c r="F30" s="9">
        <v>2.4375</v>
      </c>
      <c r="G30" s="9">
        <v>1.2849999999999999</v>
      </c>
      <c r="H30" s="9">
        <v>1.72</v>
      </c>
      <c r="J30" s="12">
        <v>50</v>
      </c>
      <c r="K30" s="9">
        <f t="shared" si="5"/>
        <v>28.195</v>
      </c>
      <c r="L30" s="9">
        <f t="shared" si="4"/>
        <v>2.4375</v>
      </c>
      <c r="M30" s="9">
        <f t="shared" si="4"/>
        <v>1.2849999999999999</v>
      </c>
      <c r="N30" s="9">
        <f t="shared" si="4"/>
        <v>1.72</v>
      </c>
      <c r="O30" s="24"/>
      <c r="P30" s="24"/>
    </row>
    <row r="31" spans="1:23" s="23" customFormat="1" ht="18.95" customHeight="1">
      <c r="A31" s="255"/>
      <c r="B31" s="215" t="s">
        <v>50</v>
      </c>
      <c r="C31" s="37" t="s">
        <v>51</v>
      </c>
      <c r="D31" s="12">
        <v>50</v>
      </c>
      <c r="E31" s="9">
        <v>24.264399999999998</v>
      </c>
      <c r="F31" s="9">
        <v>5.891</v>
      </c>
      <c r="G31" s="9">
        <v>2.5000000000000001E-2</v>
      </c>
      <c r="H31" s="9">
        <v>0.18149999999999999</v>
      </c>
      <c r="I31" s="25"/>
      <c r="J31" s="12">
        <v>50</v>
      </c>
      <c r="K31" s="9">
        <f t="shared" si="5"/>
        <v>24.264400000000002</v>
      </c>
      <c r="L31" s="9">
        <f t="shared" si="4"/>
        <v>5.8910000000000009</v>
      </c>
      <c r="M31" s="9">
        <f t="shared" si="4"/>
        <v>2.5000000000000001E-2</v>
      </c>
      <c r="N31" s="9">
        <f t="shared" si="4"/>
        <v>0.18149999999999999</v>
      </c>
      <c r="O31" s="24"/>
      <c r="P31" s="26"/>
    </row>
    <row r="32" spans="1:23" s="23" customFormat="1" ht="33" customHeight="1">
      <c r="A32" s="255"/>
      <c r="B32" s="210" t="s">
        <v>310</v>
      </c>
      <c r="C32" s="39" t="s">
        <v>33</v>
      </c>
      <c r="D32" s="12">
        <v>50</v>
      </c>
      <c r="E32" s="9">
        <v>37.372999999999998</v>
      </c>
      <c r="F32" s="9">
        <v>6.0614999999999997</v>
      </c>
      <c r="G32" s="9">
        <v>0.75</v>
      </c>
      <c r="H32" s="9">
        <v>1.6</v>
      </c>
      <c r="I32" s="25"/>
      <c r="J32" s="12">
        <v>50</v>
      </c>
      <c r="K32" s="9">
        <f t="shared" si="5"/>
        <v>37.372999999999998</v>
      </c>
      <c r="L32" s="9">
        <f t="shared" si="4"/>
        <v>6.0614999999999997</v>
      </c>
      <c r="M32" s="9">
        <f t="shared" si="4"/>
        <v>0.75</v>
      </c>
      <c r="N32" s="9">
        <f t="shared" si="4"/>
        <v>1.6000000000000003</v>
      </c>
      <c r="O32" s="24"/>
      <c r="P32" s="24"/>
    </row>
    <row r="33" spans="1:22" s="23" customFormat="1" ht="18.95" customHeight="1">
      <c r="A33" s="255"/>
      <c r="B33" s="208" t="s">
        <v>34</v>
      </c>
      <c r="C33" s="37" t="s">
        <v>35</v>
      </c>
      <c r="D33" s="12">
        <v>50</v>
      </c>
      <c r="E33" s="9">
        <v>0.2</v>
      </c>
      <c r="F33" s="9">
        <v>0</v>
      </c>
      <c r="G33" s="9">
        <v>0</v>
      </c>
      <c r="H33" s="9">
        <v>0.05</v>
      </c>
      <c r="I33" s="25"/>
      <c r="J33" s="12">
        <v>50</v>
      </c>
      <c r="K33" s="9">
        <f t="shared" si="5"/>
        <v>0.2</v>
      </c>
      <c r="L33" s="9">
        <f t="shared" si="4"/>
        <v>0</v>
      </c>
      <c r="M33" s="9">
        <v>0</v>
      </c>
      <c r="N33" s="9">
        <v>0.05</v>
      </c>
      <c r="O33" s="24"/>
      <c r="P33" s="24"/>
    </row>
    <row r="34" spans="1:22" ht="18.95" customHeight="1">
      <c r="A34" s="246"/>
      <c r="B34" s="213" t="s">
        <v>311</v>
      </c>
      <c r="C34" s="44"/>
      <c r="D34" s="12">
        <v>50</v>
      </c>
      <c r="E34" s="9">
        <v>123.1</v>
      </c>
      <c r="F34" s="9">
        <v>26.15</v>
      </c>
      <c r="G34" s="9">
        <v>1</v>
      </c>
      <c r="H34" s="9">
        <v>3.5750000000000002</v>
      </c>
      <c r="I34" s="13"/>
      <c r="J34" s="12">
        <v>30</v>
      </c>
      <c r="K34" s="9">
        <f t="shared" si="5"/>
        <v>73.86</v>
      </c>
      <c r="L34" s="9">
        <f t="shared" si="4"/>
        <v>15.69</v>
      </c>
      <c r="M34" s="9">
        <f t="shared" si="4"/>
        <v>0.6</v>
      </c>
      <c r="N34" s="9">
        <f t="shared" si="4"/>
        <v>2.145</v>
      </c>
      <c r="O34" s="20"/>
      <c r="P34" s="20"/>
    </row>
    <row r="35" spans="1:22" ht="18.95" customHeight="1">
      <c r="A35" s="246"/>
      <c r="B35" s="214" t="s">
        <v>169</v>
      </c>
      <c r="C35" s="37"/>
      <c r="D35" s="12">
        <v>50</v>
      </c>
      <c r="E35" s="9">
        <v>14.9</v>
      </c>
      <c r="F35" s="9">
        <v>2.29</v>
      </c>
      <c r="G35" s="9">
        <v>7.4999999999999997E-2</v>
      </c>
      <c r="H35" s="9">
        <v>0.67500000000000004</v>
      </c>
      <c r="I35" s="13"/>
      <c r="J35" s="12">
        <v>50</v>
      </c>
      <c r="K35" s="9">
        <f t="shared" si="5"/>
        <v>14.9</v>
      </c>
      <c r="L35" s="9">
        <f t="shared" si="4"/>
        <v>2.29</v>
      </c>
      <c r="M35" s="9">
        <f t="shared" si="4"/>
        <v>7.4999999999999997E-2</v>
      </c>
      <c r="N35" s="9">
        <f t="shared" si="4"/>
        <v>0.67500000000000004</v>
      </c>
      <c r="O35" s="20"/>
      <c r="P35" s="20"/>
    </row>
    <row r="36" spans="1:22" ht="18.95" customHeight="1">
      <c r="A36" s="256"/>
      <c r="B36" s="213" t="s">
        <v>419</v>
      </c>
      <c r="C36" s="44"/>
      <c r="D36" s="12">
        <v>50</v>
      </c>
      <c r="E36" s="9">
        <v>24.038</v>
      </c>
      <c r="F36" s="9">
        <v>6.74</v>
      </c>
      <c r="G36" s="9">
        <v>0</v>
      </c>
      <c r="H36" s="9">
        <v>0</v>
      </c>
      <c r="J36" s="12">
        <v>50</v>
      </c>
      <c r="K36" s="9">
        <f>J36*E36/D36</f>
        <v>24.038</v>
      </c>
      <c r="L36" s="9">
        <f t="shared" ref="L36:M36" si="6">K36*F36/E36</f>
        <v>6.74</v>
      </c>
      <c r="M36" s="9">
        <f t="shared" si="6"/>
        <v>0</v>
      </c>
      <c r="N36" s="9">
        <v>0</v>
      </c>
      <c r="O36" s="20"/>
      <c r="P36" s="20"/>
    </row>
    <row r="37" spans="1:22" s="19" customFormat="1" ht="18.95" customHeight="1">
      <c r="A37" s="398" t="s">
        <v>39</v>
      </c>
      <c r="B37" s="399"/>
      <c r="C37" s="400"/>
      <c r="D37" s="33"/>
      <c r="E37" s="63">
        <f>SUM(E26,E28:E36)</f>
        <v>860.54240000000016</v>
      </c>
      <c r="F37" s="63">
        <f t="shared" ref="F37:H37" si="7">SUM(F26,F28:F36)</f>
        <v>87.37</v>
      </c>
      <c r="G37" s="63">
        <f t="shared" si="7"/>
        <v>37.774999999999999</v>
      </c>
      <c r="H37" s="63">
        <f t="shared" si="7"/>
        <v>42.491499999999988</v>
      </c>
      <c r="J37" s="33"/>
      <c r="K37" s="30">
        <f>SUM(K26,K28:K36)</f>
        <v>997.63840000000016</v>
      </c>
      <c r="L37" s="30">
        <f t="shared" ref="L37:N37" si="8">SUM(L26,L28:L36)</f>
        <v>83.58</v>
      </c>
      <c r="M37" s="30">
        <f t="shared" si="8"/>
        <v>48.546000000000006</v>
      </c>
      <c r="N37" s="30">
        <f t="shared" si="8"/>
        <v>55.805499999999981</v>
      </c>
      <c r="O37" s="21"/>
      <c r="P37" s="21"/>
      <c r="Q37" s="21"/>
      <c r="R37" s="21"/>
      <c r="S37" s="21"/>
      <c r="T37" s="21"/>
      <c r="U37" s="21"/>
      <c r="V37" s="21"/>
    </row>
    <row r="38" spans="1:22" ht="50.1" customHeight="1">
      <c r="A38" s="198" t="s">
        <v>54</v>
      </c>
      <c r="B38" s="16" t="s">
        <v>6</v>
      </c>
      <c r="C38" s="16" t="s">
        <v>7</v>
      </c>
      <c r="D38" s="15" t="s">
        <v>8</v>
      </c>
      <c r="E38" s="15" t="s">
        <v>9</v>
      </c>
      <c r="F38" s="15" t="s">
        <v>10</v>
      </c>
      <c r="G38" s="15" t="s">
        <v>11</v>
      </c>
      <c r="H38" s="15" t="s">
        <v>12</v>
      </c>
      <c r="J38" s="15" t="s">
        <v>8</v>
      </c>
      <c r="K38" s="15" t="s">
        <v>9</v>
      </c>
      <c r="L38" s="15" t="s">
        <v>10</v>
      </c>
      <c r="M38" s="15" t="s">
        <v>11</v>
      </c>
      <c r="N38" s="15" t="s">
        <v>12</v>
      </c>
      <c r="O38" s="20"/>
      <c r="P38" s="20"/>
      <c r="Q38" s="20"/>
      <c r="R38" s="20"/>
      <c r="S38" s="20"/>
      <c r="T38" s="20"/>
      <c r="U38" s="20"/>
      <c r="V38" s="20"/>
    </row>
    <row r="39" spans="1:22" s="19" customFormat="1" ht="18">
      <c r="A39" s="250"/>
      <c r="B39" s="208" t="s">
        <v>420</v>
      </c>
      <c r="C39" s="272" t="s">
        <v>421</v>
      </c>
      <c r="D39" s="9">
        <v>50</v>
      </c>
      <c r="E39" s="9">
        <v>73.876999999999995</v>
      </c>
      <c r="F39" s="9">
        <v>5.5244999999999997</v>
      </c>
      <c r="G39" s="9">
        <v>3.6495000000000002</v>
      </c>
      <c r="H39" s="9">
        <v>5.1230000000000002</v>
      </c>
      <c r="J39" s="9">
        <v>60</v>
      </c>
      <c r="K39" s="9">
        <f>J39*E39/D39</f>
        <v>88.6524</v>
      </c>
      <c r="L39" s="9">
        <f t="shared" ref="L39:N54" si="9">K39*F39/E39</f>
        <v>6.6294000000000004</v>
      </c>
      <c r="M39" s="9">
        <f t="shared" si="9"/>
        <v>4.3794000000000004</v>
      </c>
      <c r="N39" s="9">
        <f t="shared" si="9"/>
        <v>6.1476000000000006</v>
      </c>
      <c r="O39" s="21"/>
      <c r="P39" s="22"/>
      <c r="Q39" s="22"/>
      <c r="R39" s="22"/>
      <c r="S39" s="22"/>
      <c r="T39" s="21"/>
      <c r="U39" s="21"/>
      <c r="V39" s="21"/>
    </row>
    <row r="40" spans="1:22" s="19" customFormat="1" ht="30.75">
      <c r="A40" s="225" t="s">
        <v>15</v>
      </c>
      <c r="B40" s="212" t="s">
        <v>422</v>
      </c>
      <c r="C40" s="39" t="s">
        <v>423</v>
      </c>
      <c r="D40" s="14">
        <v>50</v>
      </c>
      <c r="E40" s="9">
        <v>50.165500000000002</v>
      </c>
      <c r="F40" s="9">
        <v>8.3475000000000001</v>
      </c>
      <c r="G40" s="9">
        <v>1.4324999999999999</v>
      </c>
      <c r="H40" s="9">
        <v>1.8549999999999995</v>
      </c>
      <c r="J40" s="14">
        <v>60</v>
      </c>
      <c r="K40" s="9">
        <f t="shared" ref="K40:K54" si="10">J40*E40/D40</f>
        <v>60.198600000000006</v>
      </c>
      <c r="L40" s="9">
        <f t="shared" si="9"/>
        <v>10.017000000000001</v>
      </c>
      <c r="M40" s="9">
        <f t="shared" si="9"/>
        <v>1.7190000000000001</v>
      </c>
      <c r="N40" s="9">
        <f t="shared" si="9"/>
        <v>2.226</v>
      </c>
      <c r="O40" s="21"/>
      <c r="P40" s="22"/>
      <c r="Q40" s="22"/>
      <c r="R40" s="22"/>
      <c r="S40" s="22"/>
      <c r="T40" s="21"/>
      <c r="U40" s="21"/>
      <c r="V40" s="21"/>
    </row>
    <row r="41" spans="1:22" s="19" customFormat="1" ht="18.95" customHeight="1">
      <c r="A41" s="252"/>
      <c r="B41" s="209" t="s">
        <v>327</v>
      </c>
      <c r="C41" s="46" t="s">
        <v>424</v>
      </c>
      <c r="D41" s="12">
        <v>60</v>
      </c>
      <c r="E41" s="9">
        <v>45.920400000000001</v>
      </c>
      <c r="F41" s="9">
        <v>9.5076000000000001</v>
      </c>
      <c r="G41" s="9">
        <v>0.36599999999999999</v>
      </c>
      <c r="H41" s="9">
        <v>1.4177999999999999</v>
      </c>
      <c r="J41" s="12">
        <v>100</v>
      </c>
      <c r="K41" s="9">
        <f t="shared" si="10"/>
        <v>76.534000000000006</v>
      </c>
      <c r="L41" s="9">
        <f t="shared" si="9"/>
        <v>15.846</v>
      </c>
      <c r="M41" s="9">
        <f t="shared" si="9"/>
        <v>0.61</v>
      </c>
      <c r="N41" s="9">
        <f t="shared" si="9"/>
        <v>2.363</v>
      </c>
      <c r="O41" s="21"/>
      <c r="P41" s="22"/>
      <c r="Q41" s="22"/>
      <c r="R41" s="22"/>
      <c r="S41" s="22"/>
      <c r="T41" s="21"/>
      <c r="U41" s="21"/>
      <c r="V41" s="21"/>
    </row>
    <row r="42" spans="1:22" s="19" customFormat="1" ht="18.95" customHeight="1">
      <c r="A42" s="252"/>
      <c r="B42" s="210" t="s">
        <v>231</v>
      </c>
      <c r="C42" s="46" t="s">
        <v>232</v>
      </c>
      <c r="D42" s="12">
        <v>60</v>
      </c>
      <c r="E42" s="9">
        <v>48.359999999999992</v>
      </c>
      <c r="F42" s="9">
        <v>10.185</v>
      </c>
      <c r="G42" s="9">
        <v>0.3</v>
      </c>
      <c r="H42" s="9">
        <v>1.7849999999999999</v>
      </c>
      <c r="J42" s="12">
        <v>100</v>
      </c>
      <c r="K42" s="9">
        <f t="shared" si="10"/>
        <v>80.59999999999998</v>
      </c>
      <c r="L42" s="9">
        <f t="shared" si="9"/>
        <v>16.974999999999998</v>
      </c>
      <c r="M42" s="9">
        <f t="shared" si="9"/>
        <v>0.49999999999999989</v>
      </c>
      <c r="N42" s="9">
        <f t="shared" si="9"/>
        <v>2.9749999999999992</v>
      </c>
      <c r="O42" s="21"/>
      <c r="P42" s="22"/>
      <c r="Q42" s="22"/>
      <c r="R42" s="22"/>
      <c r="S42" s="22"/>
      <c r="T42" s="21"/>
      <c r="U42" s="21"/>
      <c r="V42" s="21"/>
    </row>
    <row r="43" spans="1:22" s="19" customFormat="1" ht="18">
      <c r="A43" s="252"/>
      <c r="B43" s="217" t="s">
        <v>425</v>
      </c>
      <c r="C43" s="39" t="s">
        <v>426</v>
      </c>
      <c r="D43" s="12">
        <v>50</v>
      </c>
      <c r="E43" s="9">
        <v>22.627500000000001</v>
      </c>
      <c r="F43" s="9">
        <v>5.46</v>
      </c>
      <c r="G43" s="9">
        <v>5.2499999999999998E-2</v>
      </c>
      <c r="H43" s="9">
        <v>0.73499999999999999</v>
      </c>
      <c r="J43" s="12">
        <v>100</v>
      </c>
      <c r="K43" s="9">
        <f t="shared" si="10"/>
        <v>45.255000000000003</v>
      </c>
      <c r="L43" s="9">
        <f t="shared" si="9"/>
        <v>10.92</v>
      </c>
      <c r="M43" s="9">
        <f t="shared" si="9"/>
        <v>0.10499999999999998</v>
      </c>
      <c r="N43" s="9">
        <f t="shared" si="9"/>
        <v>1.4699999999999998</v>
      </c>
      <c r="O43" s="21"/>
      <c r="P43" s="22"/>
      <c r="Q43" s="22"/>
      <c r="R43" s="22"/>
      <c r="S43" s="22"/>
      <c r="T43" s="21"/>
      <c r="U43" s="21"/>
      <c r="V43" s="21"/>
    </row>
    <row r="44" spans="1:22" s="19" customFormat="1" ht="18.95" customHeight="1">
      <c r="A44" s="261"/>
      <c r="B44" s="215" t="s">
        <v>292</v>
      </c>
      <c r="C44" s="39" t="s">
        <v>427</v>
      </c>
      <c r="D44" s="12">
        <v>50</v>
      </c>
      <c r="E44" s="9">
        <v>59.125999999999998</v>
      </c>
      <c r="F44" s="9">
        <v>4.077</v>
      </c>
      <c r="G44" s="9">
        <v>3.9460000000000002</v>
      </c>
      <c r="H44" s="9">
        <v>1.873</v>
      </c>
      <c r="J44" s="12">
        <v>50</v>
      </c>
      <c r="K44" s="9">
        <f t="shared" si="10"/>
        <v>59.125999999999998</v>
      </c>
      <c r="L44" s="9">
        <f t="shared" si="9"/>
        <v>4.077</v>
      </c>
      <c r="M44" s="9">
        <f t="shared" si="9"/>
        <v>3.9460000000000006</v>
      </c>
      <c r="N44" s="9">
        <f t="shared" si="9"/>
        <v>1.8730000000000002</v>
      </c>
      <c r="O44" s="21"/>
      <c r="P44" s="21"/>
      <c r="Q44" s="21"/>
      <c r="R44" s="21"/>
      <c r="S44" s="21"/>
      <c r="T44" s="21"/>
      <c r="U44" s="21"/>
      <c r="V44" s="21"/>
    </row>
    <row r="45" spans="1:22" ht="18.95" customHeight="1">
      <c r="A45" s="261"/>
      <c r="B45" s="208" t="s">
        <v>428</v>
      </c>
      <c r="C45" s="37" t="s">
        <v>429</v>
      </c>
      <c r="D45" s="12">
        <v>50</v>
      </c>
      <c r="E45" s="9">
        <v>25.484500000000001</v>
      </c>
      <c r="F45" s="9">
        <v>4.7925000000000004</v>
      </c>
      <c r="G45" s="9">
        <v>0.69899999999999995</v>
      </c>
      <c r="H45" s="9">
        <v>0.78500000000000003</v>
      </c>
      <c r="J45" s="12">
        <v>100</v>
      </c>
      <c r="K45" s="9">
        <f t="shared" si="10"/>
        <v>50.969000000000008</v>
      </c>
      <c r="L45" s="9">
        <f t="shared" si="9"/>
        <v>9.5850000000000026</v>
      </c>
      <c r="M45" s="9">
        <f t="shared" si="9"/>
        <v>1.3980000000000001</v>
      </c>
      <c r="N45" s="9">
        <f t="shared" si="9"/>
        <v>1.5700000000000003</v>
      </c>
      <c r="O45" s="20"/>
      <c r="P45" s="20"/>
      <c r="Q45" s="20"/>
      <c r="R45" s="20"/>
      <c r="S45" s="20"/>
      <c r="T45" s="20"/>
    </row>
    <row r="46" spans="1:22" ht="18.95" customHeight="1">
      <c r="A46" s="261"/>
      <c r="B46" s="210" t="s">
        <v>430</v>
      </c>
      <c r="C46" s="37"/>
      <c r="D46" s="12">
        <v>100</v>
      </c>
      <c r="E46" s="9">
        <v>46</v>
      </c>
      <c r="F46" s="9">
        <v>6.1</v>
      </c>
      <c r="G46" s="9">
        <v>0.33300000000000002</v>
      </c>
      <c r="H46" s="9">
        <v>2.66</v>
      </c>
      <c r="J46" s="12">
        <v>100</v>
      </c>
      <c r="K46" s="9">
        <f t="shared" si="10"/>
        <v>46</v>
      </c>
      <c r="L46" s="9">
        <f t="shared" si="9"/>
        <v>6.1</v>
      </c>
      <c r="M46" s="9">
        <f t="shared" si="9"/>
        <v>0.33300000000000002</v>
      </c>
      <c r="N46" s="9">
        <f t="shared" si="9"/>
        <v>2.66</v>
      </c>
    </row>
    <row r="47" spans="1:22" ht="18.95" customHeight="1">
      <c r="A47" s="261"/>
      <c r="B47" s="208" t="s">
        <v>28</v>
      </c>
      <c r="C47" s="40" t="s">
        <v>29</v>
      </c>
      <c r="D47" s="31">
        <v>15</v>
      </c>
      <c r="E47" s="9">
        <v>91.315049999999999</v>
      </c>
      <c r="F47" s="9">
        <v>1.92</v>
      </c>
      <c r="G47" s="9">
        <v>7.7350499999999993</v>
      </c>
      <c r="H47" s="9">
        <v>4.2349499999999995</v>
      </c>
      <c r="J47" s="12">
        <v>15</v>
      </c>
      <c r="K47" s="9">
        <f t="shared" si="10"/>
        <v>91.315049999999999</v>
      </c>
      <c r="L47" s="9">
        <f t="shared" si="9"/>
        <v>1.92</v>
      </c>
      <c r="M47" s="9">
        <f t="shared" si="9"/>
        <v>7.7350499999999993</v>
      </c>
      <c r="N47" s="9">
        <f t="shared" si="9"/>
        <v>4.2349499999999995</v>
      </c>
    </row>
    <row r="48" spans="1:22" ht="18">
      <c r="A48" s="261"/>
      <c r="B48" s="215" t="s">
        <v>66</v>
      </c>
      <c r="C48" s="37" t="s">
        <v>67</v>
      </c>
      <c r="D48" s="12">
        <v>5</v>
      </c>
      <c r="E48" s="9">
        <v>32.189399999999999</v>
      </c>
      <c r="F48" s="9">
        <v>9.7050000000000011E-2</v>
      </c>
      <c r="G48" s="9">
        <v>3.5305500000000003</v>
      </c>
      <c r="H48" s="9">
        <v>1.3550000000000001E-2</v>
      </c>
      <c r="J48" s="12">
        <v>5</v>
      </c>
      <c r="K48" s="9">
        <f t="shared" si="10"/>
        <v>32.189399999999999</v>
      </c>
      <c r="L48" s="9">
        <f t="shared" si="9"/>
        <v>9.7050000000000011E-2</v>
      </c>
      <c r="M48" s="9">
        <f t="shared" si="9"/>
        <v>3.5305500000000003</v>
      </c>
      <c r="N48" s="9">
        <f t="shared" si="9"/>
        <v>1.3550000000000001E-2</v>
      </c>
      <c r="O48" s="20"/>
      <c r="P48" s="20"/>
      <c r="Q48" s="20"/>
      <c r="R48" s="20"/>
      <c r="S48" s="20"/>
      <c r="T48" s="20"/>
    </row>
    <row r="49" spans="1:15" ht="18.95" customHeight="1">
      <c r="A49" s="225" t="s">
        <v>30</v>
      </c>
      <c r="B49" s="210" t="s">
        <v>309</v>
      </c>
      <c r="C49" s="37"/>
      <c r="D49" s="12">
        <v>50</v>
      </c>
      <c r="E49" s="9">
        <v>28.195</v>
      </c>
      <c r="F49" s="9">
        <v>2.4375</v>
      </c>
      <c r="G49" s="9">
        <v>1.2849999999999999</v>
      </c>
      <c r="H49" s="9">
        <v>1.72</v>
      </c>
      <c r="J49" s="12">
        <v>50</v>
      </c>
      <c r="K49" s="9">
        <f t="shared" si="10"/>
        <v>28.195</v>
      </c>
      <c r="L49" s="9">
        <f t="shared" si="9"/>
        <v>2.4375</v>
      </c>
      <c r="M49" s="9">
        <f t="shared" si="9"/>
        <v>1.2849999999999999</v>
      </c>
      <c r="N49" s="9">
        <f t="shared" si="9"/>
        <v>1.72</v>
      </c>
    </row>
    <row r="50" spans="1:15" ht="36" customHeight="1">
      <c r="A50" s="248"/>
      <c r="B50" s="210" t="s">
        <v>310</v>
      </c>
      <c r="C50" s="39" t="s">
        <v>33</v>
      </c>
      <c r="D50" s="12">
        <v>50</v>
      </c>
      <c r="E50" s="9">
        <v>37.372999999999998</v>
      </c>
      <c r="F50" s="9">
        <v>6.0614999999999997</v>
      </c>
      <c r="G50" s="9">
        <v>0.75</v>
      </c>
      <c r="H50" s="9">
        <v>1.6000000000000003</v>
      </c>
      <c r="J50" s="12">
        <v>50</v>
      </c>
      <c r="K50" s="9">
        <f t="shared" si="10"/>
        <v>37.372999999999998</v>
      </c>
      <c r="L50" s="9">
        <f t="shared" si="9"/>
        <v>6.0614999999999997</v>
      </c>
      <c r="M50" s="9">
        <f t="shared" si="9"/>
        <v>0.75</v>
      </c>
      <c r="N50" s="9">
        <f t="shared" si="9"/>
        <v>1.6000000000000003</v>
      </c>
    </row>
    <row r="51" spans="1:15" ht="18.95" customHeight="1">
      <c r="A51" s="248"/>
      <c r="B51" s="210" t="s">
        <v>34</v>
      </c>
      <c r="C51" s="37" t="s">
        <v>35</v>
      </c>
      <c r="D51" s="12">
        <v>50</v>
      </c>
      <c r="E51" s="9">
        <v>0.2</v>
      </c>
      <c r="F51" s="9">
        <v>0</v>
      </c>
      <c r="G51" s="9">
        <v>0</v>
      </c>
      <c r="H51" s="9">
        <v>0.05</v>
      </c>
      <c r="J51" s="12">
        <v>50</v>
      </c>
      <c r="K51" s="9">
        <f t="shared" si="10"/>
        <v>0.2</v>
      </c>
      <c r="L51" s="9">
        <f t="shared" si="9"/>
        <v>0</v>
      </c>
      <c r="M51" s="9">
        <v>0</v>
      </c>
      <c r="N51" s="9">
        <v>0.05</v>
      </c>
    </row>
    <row r="52" spans="1:15" ht="18.95" customHeight="1">
      <c r="A52" s="237"/>
      <c r="B52" s="214" t="s">
        <v>311</v>
      </c>
      <c r="C52" s="37"/>
      <c r="D52" s="12">
        <v>30</v>
      </c>
      <c r="E52" s="9">
        <v>73.86</v>
      </c>
      <c r="F52" s="9">
        <v>15.69</v>
      </c>
      <c r="G52" s="9">
        <v>0.6</v>
      </c>
      <c r="H52" s="9">
        <v>2.145</v>
      </c>
      <c r="J52" s="12">
        <v>30</v>
      </c>
      <c r="K52" s="9">
        <f t="shared" si="10"/>
        <v>73.86</v>
      </c>
      <c r="L52" s="9">
        <f t="shared" si="9"/>
        <v>15.69</v>
      </c>
      <c r="M52" s="9">
        <f t="shared" si="9"/>
        <v>0.6</v>
      </c>
      <c r="N52" s="9">
        <f t="shared" si="9"/>
        <v>2.145</v>
      </c>
    </row>
    <row r="53" spans="1:15" ht="18.95" customHeight="1">
      <c r="A53" s="237"/>
      <c r="B53" s="36" t="s">
        <v>73</v>
      </c>
      <c r="C53" s="35"/>
      <c r="D53" s="12">
        <v>50</v>
      </c>
      <c r="E53" s="9">
        <v>9.4499999999999993</v>
      </c>
      <c r="F53" s="9">
        <v>1.45</v>
      </c>
      <c r="G53" s="9">
        <v>0.05</v>
      </c>
      <c r="H53" s="9">
        <v>0.4</v>
      </c>
      <c r="J53" s="12">
        <v>50</v>
      </c>
      <c r="K53" s="9">
        <f t="shared" si="10"/>
        <v>9.4499999999999993</v>
      </c>
      <c r="L53" s="9">
        <f t="shared" si="9"/>
        <v>1.45</v>
      </c>
      <c r="M53" s="9">
        <f t="shared" si="9"/>
        <v>4.9999999999999996E-2</v>
      </c>
      <c r="N53" s="9">
        <f t="shared" si="9"/>
        <v>0.39999999999999997</v>
      </c>
    </row>
    <row r="54" spans="1:15" ht="18.95" customHeight="1">
      <c r="A54" s="230"/>
      <c r="B54" s="214" t="s">
        <v>431</v>
      </c>
      <c r="C54" s="37"/>
      <c r="D54" s="12">
        <v>50</v>
      </c>
      <c r="E54" s="9">
        <v>21.35</v>
      </c>
      <c r="F54" s="9">
        <v>5.0999999999999996</v>
      </c>
      <c r="G54" s="9">
        <v>0.05</v>
      </c>
      <c r="H54" s="9">
        <v>0.55000000000000004</v>
      </c>
      <c r="J54" s="12">
        <v>50</v>
      </c>
      <c r="K54" s="9">
        <f t="shared" si="10"/>
        <v>21.35</v>
      </c>
      <c r="L54" s="9">
        <f t="shared" si="9"/>
        <v>5.0999999999999996</v>
      </c>
      <c r="M54" s="9">
        <f t="shared" si="9"/>
        <v>0.05</v>
      </c>
      <c r="N54" s="9">
        <f t="shared" si="9"/>
        <v>0.55000000000000004</v>
      </c>
    </row>
    <row r="55" spans="1:15" s="19" customFormat="1" ht="18.95" customHeight="1">
      <c r="A55" s="395" t="s">
        <v>39</v>
      </c>
      <c r="B55" s="396"/>
      <c r="C55" s="397"/>
      <c r="D55" s="32"/>
      <c r="E55" s="34">
        <f>SUM(E39,E41:E54)</f>
        <v>615.32785000000001</v>
      </c>
      <c r="F55" s="34">
        <f t="shared" ref="F55:H55" si="11">SUM(F39,F41:F54)</f>
        <v>78.402650000000008</v>
      </c>
      <c r="G55" s="34">
        <f t="shared" si="11"/>
        <v>23.346600000000002</v>
      </c>
      <c r="H55" s="34">
        <f t="shared" si="11"/>
        <v>25.092299999999994</v>
      </c>
      <c r="J55" s="32"/>
      <c r="K55" s="30">
        <f>SUM(K39,K41:K54)</f>
        <v>741.06885000000011</v>
      </c>
      <c r="L55" s="30">
        <f t="shared" ref="L55:N55" si="12">SUM(L39,L41:L54)</f>
        <v>102.88844999999999</v>
      </c>
      <c r="M55" s="30">
        <f t="shared" si="12"/>
        <v>25.272000000000006</v>
      </c>
      <c r="N55" s="30">
        <f t="shared" si="12"/>
        <v>29.772100000000002</v>
      </c>
      <c r="O55" s="18"/>
    </row>
    <row r="56" spans="1:15" ht="50.1" customHeight="1">
      <c r="A56" s="198" t="s">
        <v>74</v>
      </c>
      <c r="B56" s="16" t="s">
        <v>6</v>
      </c>
      <c r="C56" s="16" t="s">
        <v>7</v>
      </c>
      <c r="D56" s="15" t="s">
        <v>8</v>
      </c>
      <c r="E56" s="15" t="s">
        <v>9</v>
      </c>
      <c r="F56" s="15" t="s">
        <v>10</v>
      </c>
      <c r="G56" s="15" t="s">
        <v>11</v>
      </c>
      <c r="H56" s="15" t="s">
        <v>12</v>
      </c>
      <c r="J56" s="15" t="s">
        <v>8</v>
      </c>
      <c r="K56" s="15" t="s">
        <v>9</v>
      </c>
      <c r="L56" s="15" t="s">
        <v>10</v>
      </c>
      <c r="M56" s="15" t="s">
        <v>11</v>
      </c>
      <c r="N56" s="15" t="s">
        <v>12</v>
      </c>
    </row>
    <row r="57" spans="1:15" ht="18">
      <c r="A57" s="245"/>
      <c r="B57" s="241" t="s">
        <v>432</v>
      </c>
      <c r="C57" s="11" t="s">
        <v>433</v>
      </c>
      <c r="D57" s="9">
        <v>200</v>
      </c>
      <c r="E57" s="9">
        <v>185.6</v>
      </c>
      <c r="F57" s="9">
        <v>9.1840000000000011</v>
      </c>
      <c r="G57" s="9">
        <v>11.728000000000002</v>
      </c>
      <c r="H57" s="9">
        <v>9.7280000000000015</v>
      </c>
      <c r="J57" s="9">
        <v>300</v>
      </c>
      <c r="K57" s="9">
        <f>J57*E57/D57</f>
        <v>278.39999999999998</v>
      </c>
      <c r="L57" s="9">
        <f t="shared" ref="L57:N67" si="13">K57*F57/E57</f>
        <v>13.776000000000002</v>
      </c>
      <c r="M57" s="9">
        <f t="shared" si="13"/>
        <v>17.592000000000002</v>
      </c>
      <c r="N57" s="9">
        <f t="shared" si="13"/>
        <v>14.592000000000002</v>
      </c>
    </row>
    <row r="58" spans="1:15" ht="30">
      <c r="A58" s="225" t="s">
        <v>15</v>
      </c>
      <c r="B58" s="215" t="s">
        <v>434</v>
      </c>
      <c r="C58" s="11" t="s">
        <v>435</v>
      </c>
      <c r="D58" s="14">
        <v>200</v>
      </c>
      <c r="E58" s="9">
        <v>187.256</v>
      </c>
      <c r="F58" s="9">
        <v>20.610000000000003</v>
      </c>
      <c r="G58" s="9">
        <v>11.180000000000001</v>
      </c>
      <c r="H58" s="9">
        <v>4.5340000000000007</v>
      </c>
      <c r="J58" s="14">
        <v>300</v>
      </c>
      <c r="K58" s="9">
        <f t="shared" ref="K58:K67" si="14">J58*E58/D58</f>
        <v>280.88400000000001</v>
      </c>
      <c r="L58" s="9">
        <f t="shared" si="13"/>
        <v>30.915000000000006</v>
      </c>
      <c r="M58" s="9">
        <f t="shared" si="13"/>
        <v>16.770000000000003</v>
      </c>
      <c r="N58" s="9">
        <f t="shared" si="13"/>
        <v>6.801000000000001</v>
      </c>
    </row>
    <row r="59" spans="1:15" ht="18">
      <c r="A59" s="407"/>
      <c r="B59" s="209" t="s">
        <v>436</v>
      </c>
      <c r="C59" s="11" t="s">
        <v>437</v>
      </c>
      <c r="D59" s="28">
        <v>100</v>
      </c>
      <c r="E59" s="9">
        <v>85.625</v>
      </c>
      <c r="F59" s="9">
        <v>16.6875</v>
      </c>
      <c r="G59" s="9">
        <v>1.3187500000000001</v>
      </c>
      <c r="H59" s="9">
        <v>1.6500000000000004</v>
      </c>
      <c r="J59" s="12">
        <v>100</v>
      </c>
      <c r="K59" s="9">
        <f t="shared" si="14"/>
        <v>85.625</v>
      </c>
      <c r="L59" s="9">
        <f t="shared" si="13"/>
        <v>16.6875</v>
      </c>
      <c r="M59" s="9">
        <f t="shared" si="13"/>
        <v>1.3187500000000001</v>
      </c>
      <c r="N59" s="9">
        <f t="shared" si="13"/>
        <v>1.6500000000000004</v>
      </c>
    </row>
    <row r="60" spans="1:15" ht="18">
      <c r="A60" s="407"/>
      <c r="B60" s="215" t="s">
        <v>438</v>
      </c>
      <c r="C60" s="207" t="s">
        <v>439</v>
      </c>
      <c r="D60" s="12">
        <v>100</v>
      </c>
      <c r="E60" s="9">
        <v>138.80000000000001</v>
      </c>
      <c r="F60" s="9">
        <v>28</v>
      </c>
      <c r="G60" s="9">
        <v>1.88</v>
      </c>
      <c r="H60" s="9">
        <v>2.52</v>
      </c>
      <c r="J60" s="12">
        <v>100</v>
      </c>
      <c r="K60" s="9">
        <f t="shared" si="14"/>
        <v>138.80000000000001</v>
      </c>
      <c r="L60" s="9">
        <f t="shared" si="13"/>
        <v>28</v>
      </c>
      <c r="M60" s="9">
        <f t="shared" si="13"/>
        <v>1.8800000000000001</v>
      </c>
      <c r="N60" s="9">
        <f t="shared" si="13"/>
        <v>2.5200000000000005</v>
      </c>
    </row>
    <row r="61" spans="1:15" ht="18">
      <c r="A61" s="407"/>
      <c r="B61" s="212" t="s">
        <v>440</v>
      </c>
      <c r="C61" s="11"/>
      <c r="D61" s="12">
        <v>50</v>
      </c>
      <c r="E61" s="9">
        <v>28.195</v>
      </c>
      <c r="F61" s="9">
        <v>2.4375</v>
      </c>
      <c r="G61" s="9">
        <v>1.2849999999999999</v>
      </c>
      <c r="H61" s="9">
        <v>1.72</v>
      </c>
      <c r="J61" s="12">
        <v>50</v>
      </c>
      <c r="K61" s="9">
        <f t="shared" si="14"/>
        <v>28.195</v>
      </c>
      <c r="L61" s="9">
        <f t="shared" si="13"/>
        <v>2.4375</v>
      </c>
      <c r="M61" s="9">
        <f t="shared" si="13"/>
        <v>1.2849999999999999</v>
      </c>
      <c r="N61" s="9">
        <f t="shared" si="13"/>
        <v>1.72</v>
      </c>
      <c r="O61" s="18"/>
    </row>
    <row r="62" spans="1:15" ht="18.95" customHeight="1">
      <c r="A62" s="407"/>
      <c r="B62" s="212" t="s">
        <v>50</v>
      </c>
      <c r="C62" s="37" t="s">
        <v>51</v>
      </c>
      <c r="D62" s="12">
        <v>50</v>
      </c>
      <c r="E62" s="9">
        <v>24.264399999999998</v>
      </c>
      <c r="F62" s="9">
        <v>5.891</v>
      </c>
      <c r="G62" s="9">
        <v>2.5000000000000001E-2</v>
      </c>
      <c r="H62" s="9">
        <v>0.18149999999999999</v>
      </c>
      <c r="J62" s="12">
        <v>50</v>
      </c>
      <c r="K62" s="9">
        <f t="shared" si="14"/>
        <v>24.264400000000002</v>
      </c>
      <c r="L62" s="9">
        <f t="shared" si="13"/>
        <v>5.8910000000000009</v>
      </c>
      <c r="M62" s="9">
        <f t="shared" si="13"/>
        <v>2.5000000000000001E-2</v>
      </c>
      <c r="N62" s="9">
        <f t="shared" si="13"/>
        <v>0.18149999999999999</v>
      </c>
      <c r="O62" s="18"/>
    </row>
    <row r="63" spans="1:15" ht="30" customHeight="1">
      <c r="A63" s="407"/>
      <c r="B63" s="212" t="s">
        <v>310</v>
      </c>
      <c r="C63" s="39" t="s">
        <v>33</v>
      </c>
      <c r="D63" s="12">
        <v>25</v>
      </c>
      <c r="E63" s="9">
        <v>18.686499999999999</v>
      </c>
      <c r="F63" s="9">
        <v>3.0307499999999998</v>
      </c>
      <c r="G63" s="9">
        <v>0.375</v>
      </c>
      <c r="H63" s="9">
        <v>0.8</v>
      </c>
      <c r="J63" s="12">
        <v>50</v>
      </c>
      <c r="K63" s="9">
        <f t="shared" si="14"/>
        <v>37.372999999999998</v>
      </c>
      <c r="L63" s="9">
        <f t="shared" si="13"/>
        <v>6.0614999999999997</v>
      </c>
      <c r="M63" s="9">
        <f t="shared" si="13"/>
        <v>0.75</v>
      </c>
      <c r="N63" s="9">
        <f t="shared" si="13"/>
        <v>1.6000000000000003</v>
      </c>
    </row>
    <row r="64" spans="1:15" ht="18.95" customHeight="1">
      <c r="A64" s="407"/>
      <c r="B64" s="212" t="s">
        <v>34</v>
      </c>
      <c r="C64" s="37" t="s">
        <v>35</v>
      </c>
      <c r="D64" s="12">
        <v>50</v>
      </c>
      <c r="E64" s="9">
        <v>0.2</v>
      </c>
      <c r="F64" s="9">
        <v>0</v>
      </c>
      <c r="G64" s="9">
        <v>0</v>
      </c>
      <c r="H64" s="9">
        <v>0.05</v>
      </c>
      <c r="J64" s="12">
        <v>50</v>
      </c>
      <c r="K64" s="9">
        <f t="shared" si="14"/>
        <v>0.2</v>
      </c>
      <c r="L64" s="9">
        <f t="shared" si="13"/>
        <v>0</v>
      </c>
      <c r="M64" s="9">
        <v>0</v>
      </c>
      <c r="N64" s="9">
        <v>0.05</v>
      </c>
    </row>
    <row r="65" spans="1:14" ht="18.95" customHeight="1">
      <c r="A65" s="407"/>
      <c r="B65" s="212" t="s">
        <v>311</v>
      </c>
      <c r="C65" s="11"/>
      <c r="D65" s="12">
        <v>50</v>
      </c>
      <c r="E65" s="9">
        <v>123.1</v>
      </c>
      <c r="F65" s="9">
        <v>26.15</v>
      </c>
      <c r="G65" s="9">
        <v>1</v>
      </c>
      <c r="H65" s="9">
        <v>3.5750000000000002</v>
      </c>
      <c r="J65" s="12">
        <v>30</v>
      </c>
      <c r="K65" s="9">
        <f t="shared" si="14"/>
        <v>73.86</v>
      </c>
      <c r="L65" s="9">
        <f t="shared" si="13"/>
        <v>15.69</v>
      </c>
      <c r="M65" s="9">
        <f t="shared" si="13"/>
        <v>0.6</v>
      </c>
      <c r="N65" s="9">
        <f t="shared" si="13"/>
        <v>2.145</v>
      </c>
    </row>
    <row r="66" spans="1:14" ht="18.95" customHeight="1">
      <c r="A66" s="407"/>
      <c r="B66" s="38" t="s">
        <v>52</v>
      </c>
      <c r="C66" s="44"/>
      <c r="D66" s="12">
        <v>50</v>
      </c>
      <c r="E66" s="9">
        <v>16.2</v>
      </c>
      <c r="F66" s="9">
        <v>2.8</v>
      </c>
      <c r="G66" s="9">
        <v>0.1</v>
      </c>
      <c r="H66" s="9">
        <v>0.3</v>
      </c>
      <c r="J66" s="12">
        <v>50</v>
      </c>
      <c r="K66" s="9">
        <f t="shared" si="14"/>
        <v>16.2</v>
      </c>
      <c r="L66" s="9">
        <f t="shared" si="13"/>
        <v>2.8</v>
      </c>
      <c r="M66" s="9">
        <f t="shared" si="13"/>
        <v>9.9999999999999992E-2</v>
      </c>
      <c r="N66" s="9">
        <f t="shared" si="13"/>
        <v>0.29999999999999993</v>
      </c>
    </row>
    <row r="67" spans="1:14" ht="18.95" customHeight="1">
      <c r="A67" s="408"/>
      <c r="B67" s="213" t="s">
        <v>38</v>
      </c>
      <c r="C67" s="44"/>
      <c r="D67" s="12">
        <v>50</v>
      </c>
      <c r="E67" s="9">
        <v>19.988</v>
      </c>
      <c r="F67" s="9">
        <v>5.97</v>
      </c>
      <c r="G67" s="9">
        <v>0</v>
      </c>
      <c r="H67" s="9">
        <v>0.15</v>
      </c>
      <c r="J67" s="12">
        <v>50</v>
      </c>
      <c r="K67" s="9">
        <f t="shared" si="14"/>
        <v>19.988</v>
      </c>
      <c r="L67" s="9">
        <f t="shared" si="13"/>
        <v>5.97</v>
      </c>
      <c r="M67" s="9">
        <f t="shared" si="13"/>
        <v>0</v>
      </c>
      <c r="N67" s="9">
        <v>0.15</v>
      </c>
    </row>
    <row r="68" spans="1:14" ht="18.95" customHeight="1">
      <c r="A68" s="398" t="s">
        <v>39</v>
      </c>
      <c r="B68" s="399"/>
      <c r="C68" s="400"/>
      <c r="D68" s="31"/>
      <c r="E68" s="60">
        <f>SUM(E57,E59:E67)</f>
        <v>640.65890000000013</v>
      </c>
      <c r="F68" s="60">
        <f t="shared" ref="F68:H68" si="15">SUM(F57,F59:F67)</f>
        <v>100.15075</v>
      </c>
      <c r="G68" s="60">
        <f t="shared" si="15"/>
        <v>17.711750000000002</v>
      </c>
      <c r="H68" s="60">
        <f t="shared" si="15"/>
        <v>20.674500000000002</v>
      </c>
      <c r="J68" s="31"/>
      <c r="K68" s="30">
        <f>SUM(K57,K59:K67)</f>
        <v>702.9054000000001</v>
      </c>
      <c r="L68" s="30">
        <f t="shared" ref="L68:N68" si="16">SUM(L57,L59:L67)</f>
        <v>97.313499999999991</v>
      </c>
      <c r="M68" s="30">
        <f t="shared" si="16"/>
        <v>23.550750000000004</v>
      </c>
      <c r="N68" s="30">
        <f t="shared" si="16"/>
        <v>24.908500000000004</v>
      </c>
    </row>
    <row r="69" spans="1:14" ht="50.1" customHeight="1">
      <c r="A69" s="198" t="s">
        <v>83</v>
      </c>
      <c r="B69" s="16" t="s">
        <v>441</v>
      </c>
      <c r="C69" s="16" t="s">
        <v>7</v>
      </c>
      <c r="D69" s="15" t="s">
        <v>8</v>
      </c>
      <c r="E69" s="15" t="s">
        <v>9</v>
      </c>
      <c r="F69" s="15" t="s">
        <v>10</v>
      </c>
      <c r="G69" s="15" t="s">
        <v>11</v>
      </c>
      <c r="H69" s="15" t="s">
        <v>12</v>
      </c>
      <c r="J69" s="15" t="s">
        <v>8</v>
      </c>
      <c r="K69" s="15" t="s">
        <v>9</v>
      </c>
      <c r="L69" s="15" t="s">
        <v>10</v>
      </c>
      <c r="M69" s="15" t="s">
        <v>11</v>
      </c>
      <c r="N69" s="15" t="s">
        <v>12</v>
      </c>
    </row>
    <row r="70" spans="1:14" ht="18">
      <c r="A70" s="317"/>
      <c r="B70" s="217" t="s">
        <v>442</v>
      </c>
      <c r="C70" s="322" t="s">
        <v>443</v>
      </c>
      <c r="D70" s="321">
        <v>80</v>
      </c>
      <c r="E70" s="321">
        <v>152.99</v>
      </c>
      <c r="F70" s="321">
        <v>0.59</v>
      </c>
      <c r="G70" s="321">
        <v>9.6199999999999992</v>
      </c>
      <c r="H70" s="321">
        <v>16.100000000000001</v>
      </c>
      <c r="J70" s="325">
        <v>90</v>
      </c>
      <c r="K70" s="326">
        <f>J70*E70/D70</f>
        <v>172.11375000000001</v>
      </c>
      <c r="L70" s="326">
        <f t="shared" ref="L70:N74" si="17">K70*F70/E70</f>
        <v>0.66374999999999995</v>
      </c>
      <c r="M70" s="326">
        <f t="shared" si="17"/>
        <v>10.8225</v>
      </c>
      <c r="N70" s="326">
        <f t="shared" si="17"/>
        <v>18.112500000000004</v>
      </c>
    </row>
    <row r="71" spans="1:14" ht="18" customHeight="1">
      <c r="A71" s="409" t="e" vm="3">
        <v>#VALUE!</v>
      </c>
      <c r="B71" s="217" t="s">
        <v>140</v>
      </c>
      <c r="C71" s="322"/>
      <c r="D71" s="321">
        <v>200</v>
      </c>
      <c r="E71" s="321">
        <v>143.19999999999999</v>
      </c>
      <c r="F71" s="321">
        <v>0</v>
      </c>
      <c r="G71" s="321">
        <v>8.8000000000000007</v>
      </c>
      <c r="H71" s="321">
        <v>16</v>
      </c>
      <c r="J71" s="325">
        <v>220</v>
      </c>
      <c r="K71" s="326">
        <f t="shared" ref="K71:K74" si="18">J71*E71/D71</f>
        <v>157.51999999999998</v>
      </c>
      <c r="L71" s="326">
        <f t="shared" si="17"/>
        <v>0</v>
      </c>
      <c r="M71" s="326">
        <f>J71*G71/D71</f>
        <v>9.6800000000000015</v>
      </c>
      <c r="N71" s="326">
        <f>J71*H71/D71</f>
        <v>17.600000000000001</v>
      </c>
    </row>
    <row r="72" spans="1:14" ht="18.95" customHeight="1">
      <c r="A72" s="409"/>
      <c r="B72" s="217" t="s">
        <v>292</v>
      </c>
      <c r="C72" s="322" t="s">
        <v>444</v>
      </c>
      <c r="D72" s="321">
        <v>100</v>
      </c>
      <c r="E72" s="321">
        <v>118.29</v>
      </c>
      <c r="F72" s="321">
        <v>8.17</v>
      </c>
      <c r="G72" s="321">
        <v>7.89</v>
      </c>
      <c r="H72" s="321">
        <v>3.75</v>
      </c>
      <c r="I72" s="13"/>
      <c r="J72" s="325">
        <v>120</v>
      </c>
      <c r="K72" s="326">
        <f t="shared" si="18"/>
        <v>141.94800000000001</v>
      </c>
      <c r="L72" s="326">
        <f t="shared" si="17"/>
        <v>9.8039999999999985</v>
      </c>
      <c r="M72" s="326">
        <f t="shared" si="17"/>
        <v>9.4679999999999982</v>
      </c>
      <c r="N72" s="326">
        <f t="shared" si="17"/>
        <v>4.5</v>
      </c>
    </row>
    <row r="73" spans="1:14" ht="18.95" customHeight="1">
      <c r="A73" s="409"/>
      <c r="B73" s="217" t="s">
        <v>445</v>
      </c>
      <c r="C73" s="322" t="s">
        <v>446</v>
      </c>
      <c r="D73" s="321">
        <v>100</v>
      </c>
      <c r="E73" s="321">
        <v>57.2</v>
      </c>
      <c r="F73" s="321">
        <v>5.54</v>
      </c>
      <c r="G73" s="321">
        <v>3.18</v>
      </c>
      <c r="H73" s="321">
        <v>0.87</v>
      </c>
      <c r="I73" s="13"/>
      <c r="J73" s="325">
        <v>120</v>
      </c>
      <c r="K73" s="326">
        <f t="shared" si="18"/>
        <v>68.64</v>
      </c>
      <c r="L73" s="326">
        <f t="shared" si="17"/>
        <v>6.6479999999999997</v>
      </c>
      <c r="M73" s="326">
        <f t="shared" si="17"/>
        <v>3.8160000000000003</v>
      </c>
      <c r="N73" s="326">
        <f t="shared" si="17"/>
        <v>1.044</v>
      </c>
    </row>
    <row r="74" spans="1:14" ht="18.95" customHeight="1">
      <c r="A74" s="409"/>
      <c r="B74" s="217" t="s">
        <v>447</v>
      </c>
      <c r="C74" s="322"/>
      <c r="D74" s="321">
        <v>50</v>
      </c>
      <c r="E74" s="321">
        <v>51.55</v>
      </c>
      <c r="F74" s="321">
        <v>12.8</v>
      </c>
      <c r="G74" s="321">
        <v>0.05</v>
      </c>
      <c r="H74" s="321">
        <v>0.2</v>
      </c>
      <c r="I74" s="13"/>
      <c r="J74" s="325">
        <v>70</v>
      </c>
      <c r="K74" s="326">
        <f t="shared" si="18"/>
        <v>72.17</v>
      </c>
      <c r="L74" s="326">
        <f t="shared" si="17"/>
        <v>17.920000000000002</v>
      </c>
      <c r="M74" s="326">
        <f t="shared" si="17"/>
        <v>7.0000000000000007E-2</v>
      </c>
      <c r="N74" s="326">
        <f t="shared" si="17"/>
        <v>0.28000000000000003</v>
      </c>
    </row>
    <row r="75" spans="1:14" ht="18.95" customHeight="1">
      <c r="A75" s="409"/>
      <c r="B75" s="217" t="s">
        <v>448</v>
      </c>
      <c r="C75" s="322"/>
      <c r="D75" s="321">
        <v>50</v>
      </c>
      <c r="E75" s="321">
        <v>25.64</v>
      </c>
      <c r="F75" s="321">
        <v>6.19</v>
      </c>
      <c r="G75" s="321">
        <v>0.06</v>
      </c>
      <c r="H75" s="321">
        <v>0.83</v>
      </c>
      <c r="J75" s="325">
        <v>100</v>
      </c>
      <c r="K75" s="326">
        <f t="shared" ref="K75:K85" si="19">J75*E75/D75</f>
        <v>51.28</v>
      </c>
      <c r="L75" s="326">
        <f t="shared" ref="L75:N85" si="20">K75*F75/E75</f>
        <v>12.38</v>
      </c>
      <c r="M75" s="326">
        <f t="shared" si="20"/>
        <v>0.12</v>
      </c>
      <c r="N75" s="326">
        <f t="shared" si="20"/>
        <v>1.66</v>
      </c>
    </row>
    <row r="76" spans="1:14" ht="18.95" customHeight="1">
      <c r="A76" s="409"/>
      <c r="B76" s="217" t="s">
        <v>349</v>
      </c>
      <c r="C76" s="322" t="s">
        <v>350</v>
      </c>
      <c r="D76" s="321">
        <v>100</v>
      </c>
      <c r="E76" s="321">
        <v>47.8</v>
      </c>
      <c r="F76" s="321">
        <v>6.41</v>
      </c>
      <c r="G76" s="321">
        <v>1.68</v>
      </c>
      <c r="H76" s="321">
        <v>0.49</v>
      </c>
      <c r="J76" s="325">
        <v>125</v>
      </c>
      <c r="K76" s="326">
        <f t="shared" si="19"/>
        <v>59.75</v>
      </c>
      <c r="L76" s="326">
        <f t="shared" si="20"/>
        <v>8.0125000000000011</v>
      </c>
      <c r="M76" s="326">
        <f t="shared" si="20"/>
        <v>2.1</v>
      </c>
      <c r="N76" s="326">
        <f t="shared" si="20"/>
        <v>0.61249999999999993</v>
      </c>
    </row>
    <row r="77" spans="1:14" ht="18.95" customHeight="1">
      <c r="A77" s="409"/>
      <c r="B77" s="217" t="s">
        <v>28</v>
      </c>
      <c r="C77" s="356" t="s">
        <v>449</v>
      </c>
      <c r="D77" s="321">
        <v>10</v>
      </c>
      <c r="E77" s="321">
        <v>60.8767</v>
      </c>
      <c r="F77" s="321">
        <v>1.28</v>
      </c>
      <c r="G77" s="321">
        <v>5.1566999999999998</v>
      </c>
      <c r="H77" s="321">
        <v>2.8232999999999993</v>
      </c>
      <c r="J77" s="325">
        <v>10</v>
      </c>
      <c r="K77" s="326">
        <f t="shared" si="19"/>
        <v>60.876700000000007</v>
      </c>
      <c r="L77" s="326">
        <f t="shared" si="20"/>
        <v>1.28</v>
      </c>
      <c r="M77" s="326">
        <f t="shared" si="20"/>
        <v>5.1566999999999998</v>
      </c>
      <c r="N77" s="326">
        <f t="shared" si="20"/>
        <v>2.8232999999999993</v>
      </c>
    </row>
    <row r="78" spans="1:14" ht="18.95" customHeight="1">
      <c r="A78" s="409"/>
      <c r="B78" s="217" t="s">
        <v>66</v>
      </c>
      <c r="C78" s="354" t="s">
        <v>450</v>
      </c>
      <c r="D78" s="321">
        <v>5</v>
      </c>
      <c r="E78" s="321">
        <v>32.189399999999999</v>
      </c>
      <c r="F78" s="321">
        <v>9.7050000000000011E-2</v>
      </c>
      <c r="G78" s="321">
        <v>3.5305500000000003</v>
      </c>
      <c r="H78" s="321">
        <v>1.3550000000000001E-2</v>
      </c>
      <c r="J78" s="325">
        <v>5</v>
      </c>
      <c r="K78" s="326">
        <f t="shared" si="19"/>
        <v>32.189399999999999</v>
      </c>
      <c r="L78" s="326">
        <f t="shared" si="20"/>
        <v>9.7050000000000011E-2</v>
      </c>
      <c r="M78" s="326">
        <f t="shared" si="20"/>
        <v>3.5305500000000003</v>
      </c>
      <c r="N78" s="326">
        <f t="shared" si="20"/>
        <v>1.3550000000000001E-2</v>
      </c>
    </row>
    <row r="79" spans="1:14" ht="18" customHeight="1">
      <c r="A79" s="409"/>
      <c r="B79" s="217" t="s">
        <v>31</v>
      </c>
      <c r="C79" s="322"/>
      <c r="D79" s="321">
        <v>100</v>
      </c>
      <c r="E79" s="321">
        <v>56.39</v>
      </c>
      <c r="F79" s="321">
        <v>4.875</v>
      </c>
      <c r="G79" s="321">
        <v>2.57</v>
      </c>
      <c r="H79" s="321">
        <v>3.44</v>
      </c>
      <c r="I79" s="13"/>
      <c r="J79" s="325">
        <v>50</v>
      </c>
      <c r="K79" s="326">
        <f t="shared" si="19"/>
        <v>28.195</v>
      </c>
      <c r="L79" s="326">
        <f t="shared" si="20"/>
        <v>2.4375</v>
      </c>
      <c r="M79" s="326">
        <f t="shared" si="20"/>
        <v>1.2849999999999999</v>
      </c>
      <c r="N79" s="326">
        <f t="shared" si="20"/>
        <v>1.72</v>
      </c>
    </row>
    <row r="80" spans="1:14" ht="30.75">
      <c r="A80" s="409"/>
      <c r="B80" s="217" t="s">
        <v>310</v>
      </c>
      <c r="C80" s="322" t="s">
        <v>451</v>
      </c>
      <c r="D80" s="321">
        <v>50</v>
      </c>
      <c r="E80" s="321">
        <v>37.372999999999998</v>
      </c>
      <c r="F80" s="321">
        <v>6.0614999999999997</v>
      </c>
      <c r="G80" s="321">
        <v>0.75</v>
      </c>
      <c r="H80" s="321">
        <v>1.6000000000000003</v>
      </c>
      <c r="J80" s="325">
        <v>50</v>
      </c>
      <c r="K80" s="326">
        <f t="shared" si="19"/>
        <v>37.372999999999998</v>
      </c>
      <c r="L80" s="326">
        <f t="shared" si="20"/>
        <v>6.0614999999999997</v>
      </c>
      <c r="M80" s="326">
        <f t="shared" si="20"/>
        <v>0.75</v>
      </c>
      <c r="N80" s="326">
        <f t="shared" si="20"/>
        <v>1.6000000000000003</v>
      </c>
    </row>
    <row r="81" spans="1:14" ht="18">
      <c r="A81" s="355"/>
      <c r="B81" s="217" t="s">
        <v>452</v>
      </c>
      <c r="C81" s="322" t="s">
        <v>453</v>
      </c>
      <c r="D81" s="321">
        <v>12</v>
      </c>
      <c r="E81" s="321">
        <v>56.5</v>
      </c>
      <c r="F81" s="321">
        <v>8</v>
      </c>
      <c r="G81" s="321">
        <v>2.25</v>
      </c>
      <c r="H81" s="321">
        <v>0.878</v>
      </c>
      <c r="J81" s="325">
        <v>12</v>
      </c>
      <c r="K81" s="326">
        <f t="shared" si="19"/>
        <v>56.5</v>
      </c>
      <c r="L81" s="326">
        <f t="shared" si="20"/>
        <v>8</v>
      </c>
      <c r="M81" s="326">
        <f t="shared" si="20"/>
        <v>2.25</v>
      </c>
      <c r="N81" s="326">
        <f t="shared" si="20"/>
        <v>0.878</v>
      </c>
    </row>
    <row r="82" spans="1:14" ht="18">
      <c r="A82" s="355"/>
      <c r="B82" s="217" t="s">
        <v>454</v>
      </c>
      <c r="C82" s="322" t="s">
        <v>455</v>
      </c>
      <c r="D82" s="321">
        <v>100</v>
      </c>
      <c r="E82" s="321">
        <v>23.8</v>
      </c>
      <c r="F82" s="321">
        <v>5.86</v>
      </c>
      <c r="G82" s="321">
        <v>0.01</v>
      </c>
      <c r="H82" s="321">
        <v>0.12</v>
      </c>
      <c r="J82" s="325">
        <v>100</v>
      </c>
      <c r="K82" s="326">
        <f t="shared" si="19"/>
        <v>23.8</v>
      </c>
      <c r="L82" s="326">
        <f t="shared" si="20"/>
        <v>5.86</v>
      </c>
      <c r="M82" s="326">
        <f t="shared" si="20"/>
        <v>0.01</v>
      </c>
      <c r="N82" s="326">
        <f t="shared" si="20"/>
        <v>0.11999999999999998</v>
      </c>
    </row>
    <row r="83" spans="1:14" ht="18.95" customHeight="1">
      <c r="A83" s="318"/>
      <c r="B83" s="217" t="s">
        <v>311</v>
      </c>
      <c r="C83" s="322"/>
      <c r="D83" s="321">
        <v>30</v>
      </c>
      <c r="E83" s="321">
        <v>73.86</v>
      </c>
      <c r="F83" s="321">
        <v>15.69</v>
      </c>
      <c r="G83" s="321">
        <v>0.6</v>
      </c>
      <c r="H83" s="321">
        <v>2.145</v>
      </c>
      <c r="J83" s="325">
        <v>30</v>
      </c>
      <c r="K83" s="326">
        <f t="shared" si="19"/>
        <v>73.86</v>
      </c>
      <c r="L83" s="326">
        <f t="shared" si="20"/>
        <v>15.69</v>
      </c>
      <c r="M83" s="326">
        <f t="shared" si="20"/>
        <v>0.6</v>
      </c>
      <c r="N83" s="326">
        <f t="shared" si="20"/>
        <v>2.145</v>
      </c>
    </row>
    <row r="84" spans="1:14" ht="18.95" customHeight="1">
      <c r="A84" s="318"/>
      <c r="B84" s="217" t="s">
        <v>73</v>
      </c>
      <c r="C84" s="322"/>
      <c r="D84" s="321">
        <v>50</v>
      </c>
      <c r="E84" s="321">
        <v>9.4499999999999993</v>
      </c>
      <c r="F84" s="321">
        <v>1.45</v>
      </c>
      <c r="G84" s="321">
        <v>0.05</v>
      </c>
      <c r="H84" s="321">
        <v>0.4</v>
      </c>
      <c r="J84" s="325">
        <v>50</v>
      </c>
      <c r="K84" s="326">
        <f t="shared" si="19"/>
        <v>9.4499999999999993</v>
      </c>
      <c r="L84" s="326">
        <f t="shared" si="20"/>
        <v>1.45</v>
      </c>
      <c r="M84" s="326">
        <f t="shared" si="20"/>
        <v>4.9999999999999996E-2</v>
      </c>
      <c r="N84" s="326">
        <f t="shared" si="20"/>
        <v>0.39999999999999997</v>
      </c>
    </row>
    <row r="85" spans="1:14" ht="18.95" customHeight="1">
      <c r="A85" s="319"/>
      <c r="B85" s="217" t="s">
        <v>456</v>
      </c>
      <c r="C85" s="316"/>
      <c r="D85" s="321">
        <v>100</v>
      </c>
      <c r="E85" s="321">
        <v>43.7</v>
      </c>
      <c r="F85" s="321">
        <v>9.17</v>
      </c>
      <c r="G85" s="321">
        <v>0.1</v>
      </c>
      <c r="H85" s="321">
        <v>0.9</v>
      </c>
      <c r="J85" s="325">
        <v>100</v>
      </c>
      <c r="K85" s="326">
        <f t="shared" si="19"/>
        <v>43.7</v>
      </c>
      <c r="L85" s="326">
        <f t="shared" si="20"/>
        <v>9.17</v>
      </c>
      <c r="M85" s="326">
        <f t="shared" si="20"/>
        <v>0.1</v>
      </c>
      <c r="N85" s="326">
        <v>0</v>
      </c>
    </row>
    <row r="86" spans="1:14" ht="18.95" customHeight="1">
      <c r="A86" s="401" t="s">
        <v>39</v>
      </c>
      <c r="B86" s="402"/>
      <c r="C86" s="403"/>
      <c r="D86" s="276"/>
      <c r="E86" s="34">
        <f>SUM(E70,E71:E85)</f>
        <v>990.80910000000006</v>
      </c>
      <c r="F86" s="34">
        <f>SUM(F70,F71:F85)</f>
        <v>92.183550000000011</v>
      </c>
      <c r="G86" s="34">
        <f>SUM(G70,G71:G85)</f>
        <v>46.297249999999998</v>
      </c>
      <c r="H86" s="34">
        <f>SUM(H70,H71:H85)</f>
        <v>50.559849999999997</v>
      </c>
      <c r="J86" s="32"/>
      <c r="K86" s="345">
        <f>SUM(K70,K71:K85)</f>
        <v>1089.3658499999999</v>
      </c>
      <c r="L86" s="345">
        <f>SUM(L70,L71:L85)</f>
        <v>105.47430000000001</v>
      </c>
      <c r="M86" s="345">
        <f>SUM(M70,M71:M85)</f>
        <v>49.808749999999996</v>
      </c>
      <c r="N86" s="345">
        <f>SUM(N70,N71:N85)</f>
        <v>53.508849999999995</v>
      </c>
    </row>
    <row r="87" spans="1:14" ht="18.95" customHeight="1">
      <c r="A87" s="359" t="s">
        <v>99</v>
      </c>
      <c r="B87" s="360"/>
      <c r="C87" s="360"/>
      <c r="D87" s="361"/>
      <c r="E87" s="8">
        <f>AVERAGE(E86,E68,E55,E37,E24)</f>
        <v>761.91908000000024</v>
      </c>
      <c r="F87" s="8">
        <f>AVERAGE(F86,F68,F55,F37,F24)</f>
        <v>89.783720000000002</v>
      </c>
      <c r="G87" s="8">
        <f>AVERAGE(G86,G68,G55,G37,G24)</f>
        <v>30.267380000000003</v>
      </c>
      <c r="H87" s="8">
        <f>AVERAGE(H86,H68,H55,H37,H24)</f>
        <v>32.823270000000001</v>
      </c>
      <c r="J87" s="335"/>
      <c r="K87" s="8">
        <f>AVERAGE(K24,K37,K55,K68,K86)</f>
        <v>885.7997233333333</v>
      </c>
      <c r="L87" s="7">
        <f>AVERAGE(L24,L37,L55,L68,L86)</f>
        <v>102.09299333333334</v>
      </c>
      <c r="M87" s="7">
        <f>AVERAGE(M24,M37,M55,M68,M86)</f>
        <v>35.798153333333339</v>
      </c>
      <c r="N87" s="7">
        <f>AVERAGE(N24,N37,N55,N68,N86)</f>
        <v>38.914489999999994</v>
      </c>
    </row>
    <row r="88" spans="1:14" ht="18.95" customHeight="1">
      <c r="A88" s="6"/>
      <c r="B88" s="5"/>
      <c r="C88" s="362" t="s">
        <v>457</v>
      </c>
      <c r="D88" s="363"/>
      <c r="E88" s="277"/>
      <c r="F88" s="4">
        <f>(F87*4)/E87*100</f>
        <v>47.135567204853288</v>
      </c>
      <c r="G88" s="4">
        <f>(G87*9)/E87*100</f>
        <v>35.752670742935052</v>
      </c>
      <c r="H88" s="4">
        <f>(H87*4)/E87*100</f>
        <v>17.231892919652303</v>
      </c>
      <c r="J88" s="335"/>
      <c r="K88" s="277"/>
      <c r="L88" s="4">
        <f>(L87*4)/K87*100</f>
        <v>46.10206602871785</v>
      </c>
      <c r="M88" s="4">
        <f>(M87*9)/K87*100</f>
        <v>36.372034390302012</v>
      </c>
      <c r="N88" s="4">
        <f>(N87*4)/K87*100</f>
        <v>17.572590722228604</v>
      </c>
    </row>
    <row r="89" spans="1:14" ht="18.95" customHeight="1">
      <c r="A89" s="6"/>
      <c r="B89" s="5"/>
      <c r="C89" s="362" t="s">
        <v>101</v>
      </c>
      <c r="D89" s="363"/>
      <c r="E89" s="336" t="s">
        <v>102</v>
      </c>
      <c r="F89" s="337" t="s">
        <v>103</v>
      </c>
      <c r="G89" s="337" t="s">
        <v>104</v>
      </c>
      <c r="H89" s="337" t="s">
        <v>105</v>
      </c>
      <c r="J89" s="344"/>
      <c r="K89" s="336" t="s">
        <v>106</v>
      </c>
      <c r="L89" s="337" t="s">
        <v>103</v>
      </c>
      <c r="M89" s="337" t="s">
        <v>104</v>
      </c>
      <c r="N89" s="337" t="s">
        <v>105</v>
      </c>
    </row>
    <row r="90" spans="1:14" ht="18.95" customHeight="1">
      <c r="A90" s="388" t="s">
        <v>107</v>
      </c>
      <c r="B90" s="389"/>
      <c r="C90" s="389"/>
      <c r="D90" s="389"/>
      <c r="E90" s="389"/>
      <c r="F90" s="389"/>
      <c r="G90" s="389"/>
      <c r="H90" s="389"/>
      <c r="I90" s="389"/>
      <c r="J90" s="389"/>
      <c r="K90" s="389"/>
      <c r="L90" s="389"/>
      <c r="M90" s="389"/>
      <c r="N90" s="390"/>
    </row>
    <row r="91" spans="1:14" ht="18.95" customHeight="1">
      <c r="A91" s="391" t="s">
        <v>108</v>
      </c>
      <c r="B91" s="392"/>
      <c r="C91" s="392"/>
      <c r="D91" s="392"/>
      <c r="E91" s="392"/>
      <c r="F91" s="392"/>
      <c r="G91" s="392"/>
      <c r="H91" s="392"/>
      <c r="N91" s="338"/>
    </row>
    <row r="92" spans="1:14" ht="18.95" customHeight="1">
      <c r="A92" s="391" t="s">
        <v>109</v>
      </c>
      <c r="B92" s="392"/>
      <c r="C92" s="392"/>
      <c r="D92" s="392"/>
      <c r="E92" s="392"/>
      <c r="F92" s="392"/>
      <c r="G92" s="392"/>
      <c r="H92" s="392"/>
      <c r="N92" s="338"/>
    </row>
    <row r="93" spans="1:14" ht="18.95" customHeight="1">
      <c r="A93" s="393" t="s">
        <v>110</v>
      </c>
      <c r="B93" s="394"/>
      <c r="C93" s="394"/>
      <c r="D93" s="394"/>
      <c r="E93" s="394"/>
      <c r="F93" s="394"/>
      <c r="G93" s="394"/>
      <c r="H93" s="394"/>
      <c r="N93" s="338"/>
    </row>
    <row r="94" spans="1:14" ht="18.95" customHeight="1">
      <c r="A94" s="393" t="s">
        <v>111</v>
      </c>
      <c r="B94" s="394"/>
      <c r="C94" s="394"/>
      <c r="D94" s="394"/>
      <c r="E94" s="394"/>
      <c r="F94" s="394"/>
      <c r="G94" s="394"/>
      <c r="H94" s="394"/>
      <c r="N94" s="338"/>
    </row>
    <row r="95" spans="1:14" ht="18.95" customHeight="1">
      <c r="A95" s="388" t="s">
        <v>112</v>
      </c>
      <c r="B95" s="389"/>
      <c r="C95" s="389"/>
      <c r="D95" s="389"/>
      <c r="E95" s="389"/>
      <c r="F95" s="389"/>
      <c r="G95" s="389"/>
      <c r="H95" s="389"/>
      <c r="I95" s="389"/>
      <c r="J95" s="389"/>
      <c r="K95" s="389"/>
      <c r="L95" s="389"/>
      <c r="M95" s="389"/>
      <c r="N95" s="390"/>
    </row>
    <row r="96" spans="1:14" ht="18.95" customHeight="1">
      <c r="A96" s="79" t="s">
        <v>113</v>
      </c>
      <c r="B96" s="340" t="s">
        <v>114</v>
      </c>
      <c r="C96" s="340"/>
      <c r="D96" s="340"/>
      <c r="E96" s="341"/>
      <c r="F96" s="341"/>
      <c r="G96" s="341"/>
      <c r="H96" s="341"/>
      <c r="J96" s="340"/>
      <c r="K96" s="341"/>
      <c r="L96" s="341"/>
      <c r="M96" s="341"/>
      <c r="N96" s="78"/>
    </row>
    <row r="97" spans="1:14" ht="18.95" customHeight="1">
      <c r="A97" s="79" t="s">
        <v>115</v>
      </c>
      <c r="B97" s="340" t="s">
        <v>116</v>
      </c>
      <c r="C97" s="340"/>
      <c r="D97" s="340"/>
      <c r="E97" s="341"/>
      <c r="F97" s="341"/>
      <c r="G97" s="341"/>
      <c r="H97" s="341"/>
      <c r="J97" s="340"/>
      <c r="K97" s="341"/>
      <c r="L97" s="341"/>
      <c r="M97" s="341"/>
      <c r="N97" s="78"/>
    </row>
    <row r="98" spans="1:14" ht="18.95" customHeight="1">
      <c r="A98" s="79" t="s">
        <v>117</v>
      </c>
      <c r="B98" s="340" t="s">
        <v>118</v>
      </c>
      <c r="C98" s="340"/>
      <c r="D98" s="340"/>
      <c r="E98" s="341"/>
      <c r="F98" s="341"/>
      <c r="G98" s="341"/>
      <c r="H98" s="341"/>
      <c r="J98" s="340"/>
      <c r="K98" s="341"/>
      <c r="L98" s="341"/>
      <c r="M98" s="341"/>
      <c r="N98" s="78"/>
    </row>
    <row r="99" spans="1:14" ht="18.95" customHeight="1">
      <c r="A99" s="388" t="s">
        <v>119</v>
      </c>
      <c r="B99" s="389"/>
      <c r="C99" s="389"/>
      <c r="D99" s="389"/>
      <c r="E99" s="389"/>
      <c r="F99" s="389"/>
      <c r="G99" s="389"/>
      <c r="H99" s="389"/>
      <c r="I99" s="389"/>
      <c r="J99" s="389"/>
      <c r="K99" s="389"/>
      <c r="L99" s="389"/>
      <c r="M99" s="389"/>
      <c r="N99" s="390"/>
    </row>
    <row r="100" spans="1:14" ht="18.95" customHeight="1">
      <c r="A100" s="79" t="s">
        <v>120</v>
      </c>
      <c r="B100" s="342"/>
      <c r="C100" s="342"/>
      <c r="D100" s="342"/>
      <c r="E100" s="342"/>
      <c r="F100" s="342"/>
      <c r="G100" s="342"/>
      <c r="H100" s="342"/>
      <c r="N100" s="338"/>
    </row>
    <row r="101" spans="1:14">
      <c r="A101" s="348" t="s">
        <v>121</v>
      </c>
      <c r="B101" s="81"/>
      <c r="C101" s="81"/>
      <c r="D101" s="81"/>
      <c r="E101" s="81"/>
      <c r="F101" s="81"/>
      <c r="G101" s="81"/>
      <c r="H101" s="81"/>
      <c r="I101" s="81"/>
      <c r="J101" s="81"/>
      <c r="K101" s="81"/>
      <c r="L101" s="81"/>
      <c r="M101" s="81"/>
      <c r="N101" s="339"/>
    </row>
  </sheetData>
  <mergeCells count="22">
    <mergeCell ref="J7:N7"/>
    <mergeCell ref="A71:A80"/>
    <mergeCell ref="A1:B5"/>
    <mergeCell ref="A6:B6"/>
    <mergeCell ref="A87:D87"/>
    <mergeCell ref="C1:C7"/>
    <mergeCell ref="D7:H7"/>
    <mergeCell ref="A99:N99"/>
    <mergeCell ref="A95:N95"/>
    <mergeCell ref="C88:D88"/>
    <mergeCell ref="C89:D89"/>
    <mergeCell ref="A24:C24"/>
    <mergeCell ref="A37:C37"/>
    <mergeCell ref="A55:C55"/>
    <mergeCell ref="A68:C68"/>
    <mergeCell ref="A86:C86"/>
    <mergeCell ref="A59:A67"/>
    <mergeCell ref="A90:N90"/>
    <mergeCell ref="A91:H91"/>
    <mergeCell ref="A92:H92"/>
    <mergeCell ref="A93:H93"/>
    <mergeCell ref="A94:H94"/>
  </mergeCells>
  <pageMargins left="0.7" right="0.7" top="0.75" bottom="0.75" header="0.3" footer="0.3"/>
  <pageSetup paperSize="9" scale="48" fitToHeight="0" orientation="landscape" r:id="rId1"/>
  <rowBreaks count="2" manualBreakCount="2">
    <brk id="37" max="7" man="1"/>
    <brk id="68" max="7" man="1"/>
  </rowBreaks>
  <colBreaks count="1" manualBreakCount="1">
    <brk id="2" max="9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01B89-0099-4303-AC19-A08156B2FCBB}">
  <sheetPr>
    <tabColor theme="9" tint="0.59999389629810485"/>
    <pageSetUpPr fitToPage="1"/>
  </sheetPr>
  <dimension ref="A1:W105"/>
  <sheetViews>
    <sheetView topLeftCell="A76" zoomScale="70" zoomScaleNormal="70" workbookViewId="0">
      <selection activeCell="P88" sqref="P88"/>
    </sheetView>
  </sheetViews>
  <sheetFormatPr defaultColWidth="9.25" defaultRowHeight="15"/>
  <cols>
    <col min="1" max="1" width="25.625" style="1" customWidth="1"/>
    <col min="2" max="2" width="60" style="1" bestFit="1" customWidth="1"/>
    <col min="3" max="3" width="100.625" style="1" customWidth="1"/>
    <col min="4" max="8" width="15.625" style="1" customWidth="1"/>
    <col min="9" max="9" width="9.25" style="1"/>
    <col min="10" max="14" width="15.625" style="1" customWidth="1"/>
    <col min="15" max="16384" width="9.25" style="1"/>
  </cols>
  <sheetData>
    <row r="1" spans="1:14" ht="18.95" customHeight="1">
      <c r="A1" s="357" t="e" vm="1">
        <v>#VALUE!</v>
      </c>
      <c r="B1" s="357"/>
      <c r="C1" s="365" t="e" vm="2">
        <v>#VALUE!</v>
      </c>
    </row>
    <row r="2" spans="1:14" ht="18.95" customHeight="1">
      <c r="A2" s="357"/>
      <c r="B2" s="357"/>
      <c r="C2" s="365"/>
    </row>
    <row r="3" spans="1:14" ht="18.95" customHeight="1">
      <c r="A3" s="357"/>
      <c r="B3" s="357"/>
      <c r="C3" s="365"/>
    </row>
    <row r="4" spans="1:14" ht="18.95" customHeight="1">
      <c r="A4" s="357"/>
      <c r="B4" s="357"/>
      <c r="C4" s="365"/>
    </row>
    <row r="5" spans="1:14" ht="18.95" customHeight="1">
      <c r="A5" s="357"/>
      <c r="B5" s="357"/>
      <c r="C5" s="365"/>
    </row>
    <row r="6" spans="1:14" ht="30">
      <c r="A6" s="358" t="s">
        <v>299</v>
      </c>
      <c r="B6" s="358"/>
      <c r="C6" s="365"/>
    </row>
    <row r="7" spans="1:14" ht="30">
      <c r="A7" s="27" t="s">
        <v>458</v>
      </c>
      <c r="B7" s="27" t="s">
        <v>459</v>
      </c>
      <c r="C7" s="366"/>
      <c r="D7" s="367" t="s">
        <v>3</v>
      </c>
      <c r="E7" s="368"/>
      <c r="F7" s="368"/>
      <c r="G7" s="368"/>
      <c r="H7" s="369"/>
      <c r="J7" s="367" t="s">
        <v>4</v>
      </c>
      <c r="K7" s="368"/>
      <c r="L7" s="368"/>
      <c r="M7" s="368"/>
      <c r="N7" s="369"/>
    </row>
    <row r="8" spans="1:14" s="19" customFormat="1" ht="50.1" customHeight="1">
      <c r="A8" s="198" t="s">
        <v>5</v>
      </c>
      <c r="B8" s="29" t="s">
        <v>6</v>
      </c>
      <c r="C8" s="16" t="s">
        <v>7</v>
      </c>
      <c r="D8" s="15" t="s">
        <v>8</v>
      </c>
      <c r="E8" s="15" t="s">
        <v>9</v>
      </c>
      <c r="F8" s="15" t="s">
        <v>10</v>
      </c>
      <c r="G8" s="15" t="s">
        <v>11</v>
      </c>
      <c r="H8" s="15" t="s">
        <v>12</v>
      </c>
      <c r="J8" s="15" t="s">
        <v>8</v>
      </c>
      <c r="K8" s="15" t="s">
        <v>9</v>
      </c>
      <c r="L8" s="15" t="s">
        <v>10</v>
      </c>
      <c r="M8" s="15" t="s">
        <v>11</v>
      </c>
      <c r="N8" s="15" t="s">
        <v>12</v>
      </c>
    </row>
    <row r="9" spans="1:14" ht="18">
      <c r="A9" s="257"/>
      <c r="B9" s="208" t="s">
        <v>460</v>
      </c>
      <c r="C9" s="11" t="s">
        <v>461</v>
      </c>
      <c r="D9" s="9">
        <v>120</v>
      </c>
      <c r="E9" s="9">
        <v>158.20679999999999</v>
      </c>
      <c r="F9" s="9">
        <v>3.6132000000000004</v>
      </c>
      <c r="G9" s="9">
        <v>10.842000000000002</v>
      </c>
      <c r="H9" s="9">
        <v>11.691600000000001</v>
      </c>
      <c r="J9" s="9">
        <v>140</v>
      </c>
      <c r="K9" s="9">
        <f>J9*E9/D9</f>
        <v>184.57459999999998</v>
      </c>
      <c r="L9" s="9">
        <f t="shared" ref="L9:N23" si="0">K9*F9/E9</f>
        <v>4.2154000000000007</v>
      </c>
      <c r="M9" s="9">
        <f t="shared" si="0"/>
        <v>12.649000000000004</v>
      </c>
      <c r="N9" s="9">
        <f t="shared" si="0"/>
        <v>13.640200000000002</v>
      </c>
    </row>
    <row r="10" spans="1:14" ht="18">
      <c r="A10" s="225" t="s">
        <v>15</v>
      </c>
      <c r="B10" s="209" t="s">
        <v>462</v>
      </c>
      <c r="C10" s="39" t="s">
        <v>463</v>
      </c>
      <c r="D10" s="14">
        <v>120</v>
      </c>
      <c r="E10" s="9">
        <v>135.33000000000001</v>
      </c>
      <c r="F10" s="9">
        <v>8.9123999999999999</v>
      </c>
      <c r="G10" s="9">
        <v>9.2723999999999993</v>
      </c>
      <c r="H10" s="9">
        <v>6.1523999999999992</v>
      </c>
      <c r="J10" s="14">
        <v>140</v>
      </c>
      <c r="K10" s="9">
        <f t="shared" ref="K10:K23" si="1">J10*E10/D10</f>
        <v>157.88500000000002</v>
      </c>
      <c r="L10" s="9">
        <f t="shared" si="0"/>
        <v>10.3978</v>
      </c>
      <c r="M10" s="9">
        <f t="shared" si="0"/>
        <v>10.817799999999998</v>
      </c>
      <c r="N10" s="9">
        <f t="shared" si="0"/>
        <v>7.1777999999999986</v>
      </c>
    </row>
    <row r="11" spans="1:14" ht="18.95" customHeight="1">
      <c r="A11" s="258"/>
      <c r="B11" s="209" t="s">
        <v>18</v>
      </c>
      <c r="C11" s="73" t="s">
        <v>407</v>
      </c>
      <c r="D11" s="12">
        <v>60</v>
      </c>
      <c r="E11" s="9">
        <v>90.8</v>
      </c>
      <c r="F11" s="9">
        <v>15.8</v>
      </c>
      <c r="G11" s="9">
        <v>1.55</v>
      </c>
      <c r="H11" s="9">
        <v>2.74</v>
      </c>
      <c r="J11" s="12">
        <v>100</v>
      </c>
      <c r="K11" s="9">
        <f t="shared" si="1"/>
        <v>151.33333333333334</v>
      </c>
      <c r="L11" s="9">
        <f t="shared" si="0"/>
        <v>26.333333333333339</v>
      </c>
      <c r="M11" s="9">
        <f t="shared" si="0"/>
        <v>2.5833333333333339</v>
      </c>
      <c r="N11" s="9">
        <f t="shared" si="0"/>
        <v>4.5666666666666682</v>
      </c>
    </row>
    <row r="12" spans="1:14" ht="18.95" customHeight="1">
      <c r="A12" s="259"/>
      <c r="B12" s="210" t="s">
        <v>59</v>
      </c>
      <c r="C12" s="39" t="s">
        <v>60</v>
      </c>
      <c r="D12" s="12">
        <v>60</v>
      </c>
      <c r="E12" s="9">
        <v>94.621200000000002</v>
      </c>
      <c r="F12" s="9">
        <v>16.125599999999999</v>
      </c>
      <c r="G12" s="9">
        <v>2.8451999999999997</v>
      </c>
      <c r="H12" s="9">
        <v>1.3662000000000001</v>
      </c>
      <c r="J12" s="12">
        <v>100</v>
      </c>
      <c r="K12" s="9">
        <f t="shared" si="1"/>
        <v>157.70200000000003</v>
      </c>
      <c r="L12" s="9">
        <f t="shared" si="0"/>
        <v>26.876000000000001</v>
      </c>
      <c r="M12" s="9">
        <f t="shared" si="0"/>
        <v>4.742</v>
      </c>
      <c r="N12" s="9">
        <f t="shared" si="0"/>
        <v>2.2770000000000006</v>
      </c>
    </row>
    <row r="13" spans="1:14" ht="18.95" customHeight="1">
      <c r="A13" s="259"/>
      <c r="B13" s="215" t="s">
        <v>246</v>
      </c>
      <c r="C13" s="39" t="s">
        <v>247</v>
      </c>
      <c r="D13" s="12">
        <v>50</v>
      </c>
      <c r="E13" s="9">
        <v>16.2</v>
      </c>
      <c r="F13" s="9">
        <v>4.25</v>
      </c>
      <c r="G13" s="9">
        <v>0.1</v>
      </c>
      <c r="H13" s="9">
        <v>0.3</v>
      </c>
      <c r="J13" s="12">
        <v>100</v>
      </c>
      <c r="K13" s="9">
        <f t="shared" si="1"/>
        <v>32.4</v>
      </c>
      <c r="L13" s="9">
        <f t="shared" si="0"/>
        <v>8.5</v>
      </c>
      <c r="M13" s="9">
        <f t="shared" si="0"/>
        <v>0.2</v>
      </c>
      <c r="N13" s="9">
        <f t="shared" si="0"/>
        <v>0.6</v>
      </c>
    </row>
    <row r="14" spans="1:14" ht="18.95" customHeight="1">
      <c r="A14" s="259"/>
      <c r="B14" s="210" t="s">
        <v>464</v>
      </c>
      <c r="C14" s="59" t="s">
        <v>465</v>
      </c>
      <c r="D14" s="12">
        <v>50</v>
      </c>
      <c r="E14" s="9">
        <v>25.1</v>
      </c>
      <c r="F14" s="9">
        <v>2.83</v>
      </c>
      <c r="G14" s="9">
        <v>0.2</v>
      </c>
      <c r="H14" s="9">
        <v>1.95</v>
      </c>
      <c r="J14" s="12">
        <v>100</v>
      </c>
      <c r="K14" s="9">
        <f t="shared" si="1"/>
        <v>50.2</v>
      </c>
      <c r="L14" s="9">
        <f t="shared" si="0"/>
        <v>5.66</v>
      </c>
      <c r="M14" s="9">
        <f t="shared" si="0"/>
        <v>0.4</v>
      </c>
      <c r="N14" s="9">
        <f t="shared" si="0"/>
        <v>3.9</v>
      </c>
    </row>
    <row r="15" spans="1:14" ht="30">
      <c r="A15" s="259"/>
      <c r="B15" s="208" t="s">
        <v>466</v>
      </c>
      <c r="C15" s="59" t="s">
        <v>467</v>
      </c>
      <c r="D15" s="12">
        <v>100</v>
      </c>
      <c r="E15" s="9">
        <v>31.1</v>
      </c>
      <c r="F15" s="9">
        <v>4.67</v>
      </c>
      <c r="G15" s="9">
        <v>0.46899999999999997</v>
      </c>
      <c r="H15" s="9">
        <v>1.45</v>
      </c>
      <c r="J15" s="12">
        <v>100</v>
      </c>
      <c r="K15" s="9">
        <f t="shared" si="1"/>
        <v>31.1</v>
      </c>
      <c r="L15" s="9">
        <f t="shared" si="0"/>
        <v>4.67</v>
      </c>
      <c r="M15" s="9">
        <f t="shared" si="0"/>
        <v>0.46899999999999992</v>
      </c>
      <c r="N15" s="9">
        <f t="shared" si="0"/>
        <v>1.4499999999999997</v>
      </c>
    </row>
    <row r="16" spans="1:14" ht="18.95" customHeight="1">
      <c r="A16" s="259"/>
      <c r="B16" s="208" t="s">
        <v>28</v>
      </c>
      <c r="C16" s="84" t="s">
        <v>29</v>
      </c>
      <c r="D16" s="55">
        <v>15</v>
      </c>
      <c r="E16" s="9">
        <v>91.315049999999999</v>
      </c>
      <c r="F16" s="9">
        <v>1.92</v>
      </c>
      <c r="G16" s="9">
        <v>7.7350499999999993</v>
      </c>
      <c r="H16" s="9">
        <v>4.2349499999999995</v>
      </c>
      <c r="J16" s="12">
        <v>15</v>
      </c>
      <c r="K16" s="9">
        <f t="shared" si="1"/>
        <v>91.315049999999999</v>
      </c>
      <c r="L16" s="9">
        <f t="shared" si="0"/>
        <v>1.92</v>
      </c>
      <c r="M16" s="9">
        <f t="shared" si="0"/>
        <v>7.7350499999999993</v>
      </c>
      <c r="N16" s="9">
        <f t="shared" si="0"/>
        <v>4.2349499999999995</v>
      </c>
    </row>
    <row r="17" spans="1:23" ht="18.95" customHeight="1">
      <c r="A17" s="259"/>
      <c r="B17" s="215" t="s">
        <v>248</v>
      </c>
      <c r="C17" s="37" t="s">
        <v>249</v>
      </c>
      <c r="D17" s="12">
        <v>15</v>
      </c>
      <c r="E17" s="9">
        <v>8.51145</v>
      </c>
      <c r="F17" s="9">
        <v>0.7226999999999999</v>
      </c>
      <c r="G17" s="9">
        <v>0.39960000000000001</v>
      </c>
      <c r="H17" s="9">
        <v>0.5091</v>
      </c>
      <c r="J17" s="12">
        <v>15</v>
      </c>
      <c r="K17" s="9">
        <f t="shared" si="1"/>
        <v>8.51145</v>
      </c>
      <c r="L17" s="9">
        <f t="shared" si="0"/>
        <v>0.7226999999999999</v>
      </c>
      <c r="M17" s="9">
        <f t="shared" si="0"/>
        <v>0.39960000000000001</v>
      </c>
      <c r="N17" s="9">
        <f t="shared" si="0"/>
        <v>0.5091</v>
      </c>
    </row>
    <row r="18" spans="1:23" ht="18.95" customHeight="1">
      <c r="A18" s="228" t="s">
        <v>30</v>
      </c>
      <c r="B18" s="212" t="s">
        <v>309</v>
      </c>
      <c r="C18" s="11"/>
      <c r="D18" s="12">
        <v>50</v>
      </c>
      <c r="E18" s="9">
        <v>28.195</v>
      </c>
      <c r="F18" s="9">
        <v>2.4375</v>
      </c>
      <c r="G18" s="9">
        <v>1.2849999999999999</v>
      </c>
      <c r="H18" s="9">
        <v>1.72</v>
      </c>
      <c r="I18" s="13"/>
      <c r="J18" s="12">
        <v>50</v>
      </c>
      <c r="K18" s="9">
        <f t="shared" si="1"/>
        <v>28.195</v>
      </c>
      <c r="L18" s="9">
        <f t="shared" si="0"/>
        <v>2.4375</v>
      </c>
      <c r="M18" s="9">
        <f t="shared" si="0"/>
        <v>1.2849999999999999</v>
      </c>
      <c r="N18" s="9">
        <f t="shared" si="0"/>
        <v>1.72</v>
      </c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33" customHeight="1">
      <c r="A19" s="259"/>
      <c r="B19" s="213" t="s">
        <v>32</v>
      </c>
      <c r="C19" s="39" t="s">
        <v>33</v>
      </c>
      <c r="D19" s="12">
        <v>50</v>
      </c>
      <c r="E19" s="9">
        <v>37.372999999999998</v>
      </c>
      <c r="F19" s="9">
        <v>6.0614999999999997</v>
      </c>
      <c r="G19" s="9">
        <v>0.75</v>
      </c>
      <c r="H19" s="9">
        <v>1.6</v>
      </c>
      <c r="I19" s="13"/>
      <c r="J19" s="12">
        <v>50</v>
      </c>
      <c r="K19" s="9">
        <f t="shared" si="1"/>
        <v>37.372999999999998</v>
      </c>
      <c r="L19" s="9">
        <f t="shared" si="0"/>
        <v>6.0614999999999997</v>
      </c>
      <c r="M19" s="9">
        <f t="shared" si="0"/>
        <v>0.75</v>
      </c>
      <c r="N19" s="9">
        <f t="shared" si="0"/>
        <v>1.6000000000000003</v>
      </c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8.95" customHeight="1">
      <c r="A20" s="248"/>
      <c r="B20" s="210" t="s">
        <v>34</v>
      </c>
      <c r="C20" s="37" t="s">
        <v>35</v>
      </c>
      <c r="D20" s="12">
        <v>50</v>
      </c>
      <c r="E20" s="9">
        <v>0.2</v>
      </c>
      <c r="F20" s="9">
        <v>0</v>
      </c>
      <c r="G20" s="9">
        <v>0</v>
      </c>
      <c r="H20" s="9">
        <v>0.05</v>
      </c>
      <c r="I20" s="13"/>
      <c r="J20" s="12">
        <v>50</v>
      </c>
      <c r="K20" s="9">
        <f t="shared" si="1"/>
        <v>0.2</v>
      </c>
      <c r="L20" s="9">
        <f t="shared" si="0"/>
        <v>0</v>
      </c>
      <c r="M20" s="9">
        <v>0</v>
      </c>
      <c r="N20" s="9">
        <v>0.05</v>
      </c>
      <c r="O20" s="20"/>
      <c r="P20" s="20"/>
      <c r="Q20" s="20"/>
      <c r="R20" s="20"/>
      <c r="S20" s="20"/>
      <c r="T20" s="20"/>
      <c r="U20" s="20"/>
      <c r="V20" s="20"/>
      <c r="W20" s="20"/>
    </row>
    <row r="21" spans="1:23" ht="18.95" customHeight="1">
      <c r="A21" s="248"/>
      <c r="B21" s="210" t="s">
        <v>311</v>
      </c>
      <c r="C21" s="37"/>
      <c r="D21" s="12">
        <v>50</v>
      </c>
      <c r="E21" s="9">
        <v>123.1</v>
      </c>
      <c r="F21" s="9">
        <v>26.15</v>
      </c>
      <c r="G21" s="9">
        <v>1</v>
      </c>
      <c r="H21" s="9">
        <v>3.5750000000000002</v>
      </c>
      <c r="J21" s="12">
        <v>50</v>
      </c>
      <c r="K21" s="9">
        <f t="shared" si="1"/>
        <v>123.1</v>
      </c>
      <c r="L21" s="9">
        <f t="shared" si="0"/>
        <v>26.15</v>
      </c>
      <c r="M21" s="9">
        <f t="shared" si="0"/>
        <v>1</v>
      </c>
      <c r="N21" s="9">
        <f t="shared" si="0"/>
        <v>3.5750000000000002</v>
      </c>
      <c r="O21" s="20"/>
      <c r="P21" s="20"/>
      <c r="Q21" s="20"/>
      <c r="R21" s="20"/>
      <c r="S21" s="20"/>
      <c r="T21" s="20"/>
      <c r="U21" s="20"/>
      <c r="V21" s="20"/>
      <c r="W21" s="20"/>
    </row>
    <row r="22" spans="1:23" ht="18.95" customHeight="1">
      <c r="A22" s="248"/>
      <c r="B22" s="36" t="s">
        <v>52</v>
      </c>
      <c r="C22" s="35"/>
      <c r="D22" s="12">
        <v>50</v>
      </c>
      <c r="E22" s="9">
        <v>16.2</v>
      </c>
      <c r="F22" s="9">
        <v>2.8</v>
      </c>
      <c r="G22" s="9">
        <v>0.1</v>
      </c>
      <c r="H22" s="9">
        <v>0.3</v>
      </c>
      <c r="J22" s="12">
        <v>50</v>
      </c>
      <c r="K22" s="9">
        <f t="shared" si="1"/>
        <v>16.2</v>
      </c>
      <c r="L22" s="9">
        <f t="shared" si="0"/>
        <v>2.8</v>
      </c>
      <c r="M22" s="9">
        <f t="shared" si="0"/>
        <v>9.9999999999999992E-2</v>
      </c>
      <c r="N22" s="9">
        <f t="shared" si="0"/>
        <v>0.29999999999999993</v>
      </c>
      <c r="O22" s="75"/>
      <c r="P22" s="75"/>
      <c r="Q22" s="20"/>
      <c r="R22" s="20"/>
      <c r="S22" s="20"/>
      <c r="T22" s="20"/>
      <c r="U22" s="20"/>
      <c r="V22" s="20"/>
      <c r="W22" s="20"/>
    </row>
    <row r="23" spans="1:23" ht="18.95" customHeight="1">
      <c r="A23" s="230"/>
      <c r="B23" s="210" t="s">
        <v>53</v>
      </c>
      <c r="C23" s="37"/>
      <c r="D23" s="12">
        <v>50</v>
      </c>
      <c r="E23" s="9">
        <v>24.038</v>
      </c>
      <c r="F23" s="9">
        <v>6.74</v>
      </c>
      <c r="G23" s="9">
        <v>0</v>
      </c>
      <c r="H23" s="9">
        <v>0</v>
      </c>
      <c r="J23" s="12">
        <v>50</v>
      </c>
      <c r="K23" s="9">
        <f t="shared" si="1"/>
        <v>24.038</v>
      </c>
      <c r="L23" s="9">
        <f t="shared" si="0"/>
        <v>6.74</v>
      </c>
      <c r="M23" s="9">
        <f t="shared" si="0"/>
        <v>0</v>
      </c>
      <c r="N23" s="9">
        <v>0</v>
      </c>
      <c r="O23" s="20"/>
      <c r="P23" s="20"/>
      <c r="Q23" s="20"/>
      <c r="R23" s="20"/>
      <c r="S23" s="20"/>
      <c r="T23" s="20"/>
      <c r="U23" s="20"/>
      <c r="V23" s="20"/>
      <c r="W23" s="20"/>
    </row>
    <row r="24" spans="1:23" s="19" customFormat="1" ht="18.95" customHeight="1">
      <c r="A24" s="395" t="s">
        <v>39</v>
      </c>
      <c r="B24" s="396"/>
      <c r="C24" s="397"/>
      <c r="D24" s="17"/>
      <c r="E24" s="64">
        <f>SUM(E9,E11:E23)</f>
        <v>744.96050000000025</v>
      </c>
      <c r="F24" s="64">
        <f t="shared" ref="F24:H24" si="2">SUM(F9,F11:F23)</f>
        <v>94.120499999999993</v>
      </c>
      <c r="G24" s="64">
        <f t="shared" si="2"/>
        <v>27.275850000000002</v>
      </c>
      <c r="H24" s="64">
        <f t="shared" si="2"/>
        <v>31.486850000000004</v>
      </c>
      <c r="J24" s="17"/>
      <c r="K24" s="30">
        <f>SUM(K9,K11:K23)</f>
        <v>936.24243333333357</v>
      </c>
      <c r="L24" s="30">
        <f t="shared" ref="L24:N24" si="3">SUM(L9,L11:L23)</f>
        <v>123.08643333333333</v>
      </c>
      <c r="M24" s="30">
        <f t="shared" si="3"/>
        <v>32.312983333333342</v>
      </c>
      <c r="N24" s="30">
        <f t="shared" si="3"/>
        <v>38.422916666666673</v>
      </c>
      <c r="O24" s="21"/>
      <c r="P24" s="21"/>
      <c r="Q24" s="21"/>
      <c r="R24" s="21"/>
      <c r="S24" s="21"/>
      <c r="T24" s="21"/>
      <c r="U24" s="21"/>
      <c r="V24" s="21"/>
      <c r="W24" s="21"/>
    </row>
    <row r="25" spans="1:23" ht="50.1" customHeight="1">
      <c r="A25" s="198" t="s">
        <v>40</v>
      </c>
      <c r="B25" s="16"/>
      <c r="C25" s="16" t="s">
        <v>7</v>
      </c>
      <c r="D25" s="15" t="s">
        <v>8</v>
      </c>
      <c r="E25" s="15" t="s">
        <v>9</v>
      </c>
      <c r="F25" s="15" t="s">
        <v>10</v>
      </c>
      <c r="G25" s="15" t="s">
        <v>11</v>
      </c>
      <c r="H25" s="15" t="s">
        <v>12</v>
      </c>
      <c r="J25" s="15" t="s">
        <v>8</v>
      </c>
      <c r="K25" s="15" t="s">
        <v>9</v>
      </c>
      <c r="L25" s="15" t="s">
        <v>10</v>
      </c>
      <c r="M25" s="15" t="s">
        <v>11</v>
      </c>
      <c r="N25" s="15" t="s">
        <v>12</v>
      </c>
      <c r="O25" s="20"/>
      <c r="P25" s="20"/>
      <c r="Q25" s="20"/>
      <c r="R25" s="20"/>
      <c r="S25" s="20"/>
      <c r="T25" s="20"/>
      <c r="U25" s="20"/>
      <c r="V25" s="20"/>
      <c r="W25" s="20"/>
    </row>
    <row r="26" spans="1:23" ht="18">
      <c r="A26" s="245"/>
      <c r="B26" s="217" t="s">
        <v>468</v>
      </c>
      <c r="C26" s="50" t="s">
        <v>469</v>
      </c>
      <c r="D26" s="9">
        <v>120</v>
      </c>
      <c r="E26" s="9">
        <v>92.6</v>
      </c>
      <c r="F26" s="9">
        <v>5.68</v>
      </c>
      <c r="G26" s="9">
        <v>4.66</v>
      </c>
      <c r="H26" s="9">
        <v>5.44</v>
      </c>
      <c r="I26" s="13"/>
      <c r="J26" s="9">
        <v>140</v>
      </c>
      <c r="K26" s="9">
        <f>J26*E26/D26</f>
        <v>108.03333333333333</v>
      </c>
      <c r="L26" s="9">
        <f t="shared" ref="L26:N40" si="4">K26*F26/E26</f>
        <v>6.6266666666666669</v>
      </c>
      <c r="M26" s="9">
        <f t="shared" si="4"/>
        <v>5.4366666666666674</v>
      </c>
      <c r="N26" s="9">
        <f t="shared" si="4"/>
        <v>6.3466666666666685</v>
      </c>
      <c r="O26" s="20"/>
      <c r="P26" s="20"/>
      <c r="Q26" s="20"/>
      <c r="R26" s="20"/>
      <c r="S26" s="20"/>
      <c r="T26" s="20"/>
      <c r="U26" s="20"/>
      <c r="V26" s="20"/>
      <c r="W26" s="20"/>
    </row>
    <row r="27" spans="1:23" ht="30">
      <c r="A27" s="225" t="s">
        <v>15</v>
      </c>
      <c r="B27" s="241" t="s">
        <v>470</v>
      </c>
      <c r="C27" s="50" t="s">
        <v>471</v>
      </c>
      <c r="D27" s="14">
        <v>120</v>
      </c>
      <c r="E27" s="9">
        <v>95.76</v>
      </c>
      <c r="F27" s="9">
        <v>10.296000000000001</v>
      </c>
      <c r="G27" s="9">
        <v>3.9119999999999999</v>
      </c>
      <c r="H27" s="9">
        <v>2.8320000000000003</v>
      </c>
      <c r="I27" s="13"/>
      <c r="J27" s="14">
        <v>140</v>
      </c>
      <c r="K27" s="9">
        <f t="shared" ref="K27:K40" si="5">J27*E27/D27</f>
        <v>111.72000000000001</v>
      </c>
      <c r="L27" s="9">
        <f t="shared" si="4"/>
        <v>12.012</v>
      </c>
      <c r="M27" s="9">
        <f t="shared" si="4"/>
        <v>4.5639999999999992</v>
      </c>
      <c r="N27" s="9">
        <f t="shared" si="4"/>
        <v>3.3039999999999998</v>
      </c>
      <c r="O27" s="20"/>
      <c r="P27" s="20"/>
      <c r="Q27" s="20"/>
      <c r="R27" s="20"/>
      <c r="S27" s="20"/>
      <c r="T27" s="20"/>
      <c r="U27" s="20"/>
      <c r="V27" s="20"/>
      <c r="W27" s="20"/>
    </row>
    <row r="28" spans="1:23" s="23" customFormat="1" ht="18.95" customHeight="1">
      <c r="A28" s="255"/>
      <c r="B28" s="209" t="s">
        <v>61</v>
      </c>
      <c r="C28" s="42" t="s">
        <v>278</v>
      </c>
      <c r="D28" s="12">
        <v>80</v>
      </c>
      <c r="E28" s="9">
        <v>59.16</v>
      </c>
      <c r="F28" s="9">
        <v>13.463999999999999</v>
      </c>
      <c r="G28" s="9">
        <v>8.1599999999999978E-2</v>
      </c>
      <c r="H28" s="9">
        <v>1.5503999999999998</v>
      </c>
      <c r="J28" s="12">
        <v>100</v>
      </c>
      <c r="K28" s="9">
        <f t="shared" si="5"/>
        <v>73.95</v>
      </c>
      <c r="L28" s="9">
        <f t="shared" si="4"/>
        <v>16.830000000000002</v>
      </c>
      <c r="M28" s="9">
        <f t="shared" si="4"/>
        <v>0.10200000000000001</v>
      </c>
      <c r="N28" s="9">
        <f t="shared" si="4"/>
        <v>1.9380000000000004</v>
      </c>
      <c r="O28" s="24"/>
      <c r="P28" s="24"/>
    </row>
    <row r="29" spans="1:23" s="23" customFormat="1" ht="18.95" customHeight="1">
      <c r="A29" s="255"/>
      <c r="B29" s="215" t="s">
        <v>20</v>
      </c>
      <c r="C29" s="39" t="s">
        <v>472</v>
      </c>
      <c r="D29" s="12">
        <v>80</v>
      </c>
      <c r="E29" s="9">
        <v>94.601600000000005</v>
      </c>
      <c r="F29" s="9">
        <v>6.523200000000001</v>
      </c>
      <c r="G29" s="9">
        <v>6.313600000000001</v>
      </c>
      <c r="H29" s="9">
        <v>2.9968000000000004</v>
      </c>
      <c r="I29" s="25"/>
      <c r="J29" s="12">
        <v>100</v>
      </c>
      <c r="K29" s="9">
        <f t="shared" si="5"/>
        <v>118.252</v>
      </c>
      <c r="L29" s="9">
        <f t="shared" si="4"/>
        <v>8.1539999999999999</v>
      </c>
      <c r="M29" s="9">
        <f t="shared" si="4"/>
        <v>7.8920000000000003</v>
      </c>
      <c r="N29" s="9">
        <f t="shared" si="4"/>
        <v>3.746</v>
      </c>
      <c r="O29" s="24"/>
      <c r="P29" s="26"/>
    </row>
    <row r="30" spans="1:23" s="23" customFormat="1" ht="18.95" customHeight="1">
      <c r="A30" s="255"/>
      <c r="B30" s="215" t="s">
        <v>177</v>
      </c>
      <c r="C30" s="39" t="s">
        <v>408</v>
      </c>
      <c r="D30" s="12">
        <v>50</v>
      </c>
      <c r="E30" s="9">
        <v>21.7</v>
      </c>
      <c r="F30" s="9">
        <v>1.07</v>
      </c>
      <c r="G30" s="9">
        <v>1.66</v>
      </c>
      <c r="H30" s="9">
        <v>0.32200000000000001</v>
      </c>
      <c r="I30" s="25"/>
      <c r="J30" s="12">
        <v>100</v>
      </c>
      <c r="K30" s="9">
        <f t="shared" si="5"/>
        <v>43.4</v>
      </c>
      <c r="L30" s="9">
        <f t="shared" si="4"/>
        <v>2.14</v>
      </c>
      <c r="M30" s="9">
        <f t="shared" si="4"/>
        <v>3.32</v>
      </c>
      <c r="N30" s="9">
        <f t="shared" si="4"/>
        <v>0.64400000000000002</v>
      </c>
      <c r="O30" s="24"/>
      <c r="P30" s="26"/>
    </row>
    <row r="31" spans="1:23" s="23" customFormat="1" ht="18.95" customHeight="1">
      <c r="A31" s="255"/>
      <c r="B31" s="208" t="s">
        <v>473</v>
      </c>
      <c r="C31" s="39" t="s">
        <v>474</v>
      </c>
      <c r="D31" s="12">
        <v>50</v>
      </c>
      <c r="E31" s="9">
        <v>7.17</v>
      </c>
      <c r="F31" s="9">
        <v>1.07</v>
      </c>
      <c r="G31" s="9">
        <v>2.5000000000000001E-2</v>
      </c>
      <c r="H31" s="9">
        <v>0.375</v>
      </c>
      <c r="I31" s="25"/>
      <c r="J31" s="12">
        <v>100</v>
      </c>
      <c r="K31" s="9">
        <f t="shared" si="5"/>
        <v>14.34</v>
      </c>
      <c r="L31" s="9">
        <f t="shared" si="4"/>
        <v>2.14</v>
      </c>
      <c r="M31" s="9">
        <f t="shared" si="4"/>
        <v>0.05</v>
      </c>
      <c r="N31" s="9">
        <f t="shared" si="4"/>
        <v>0.75000000000000011</v>
      </c>
      <c r="O31" s="24"/>
      <c r="P31" s="24"/>
    </row>
    <row r="32" spans="1:23" ht="18.95" customHeight="1">
      <c r="A32" s="246"/>
      <c r="B32" s="213" t="s">
        <v>475</v>
      </c>
      <c r="C32" s="44" t="s">
        <v>476</v>
      </c>
      <c r="D32" s="12">
        <v>100</v>
      </c>
      <c r="E32" s="9">
        <v>55.1</v>
      </c>
      <c r="F32" s="9">
        <v>7.97</v>
      </c>
      <c r="G32" s="9">
        <v>0.3</v>
      </c>
      <c r="H32" s="9">
        <v>3.03</v>
      </c>
      <c r="I32" s="13"/>
      <c r="J32" s="12">
        <v>100</v>
      </c>
      <c r="K32" s="9">
        <f t="shared" si="5"/>
        <v>55.1</v>
      </c>
      <c r="L32" s="9">
        <f t="shared" si="4"/>
        <v>7.97</v>
      </c>
      <c r="M32" s="9">
        <f t="shared" si="4"/>
        <v>0.3</v>
      </c>
      <c r="N32" s="9">
        <f t="shared" si="4"/>
        <v>3.03</v>
      </c>
      <c r="O32" s="20"/>
      <c r="P32" s="20"/>
    </row>
    <row r="33" spans="1:22" ht="18.95" customHeight="1">
      <c r="A33" s="246"/>
      <c r="B33" s="208" t="s">
        <v>28</v>
      </c>
      <c r="C33" s="84" t="s">
        <v>29</v>
      </c>
      <c r="D33" s="55">
        <v>15</v>
      </c>
      <c r="E33" s="9">
        <v>91.315049999999999</v>
      </c>
      <c r="F33" s="9">
        <v>1.92</v>
      </c>
      <c r="G33" s="9">
        <v>7.7350499999999993</v>
      </c>
      <c r="H33" s="9">
        <v>4.2349499999999995</v>
      </c>
      <c r="J33" s="12">
        <v>15</v>
      </c>
      <c r="K33" s="9">
        <f t="shared" si="5"/>
        <v>91.315049999999999</v>
      </c>
      <c r="L33" s="9">
        <f t="shared" si="4"/>
        <v>1.92</v>
      </c>
      <c r="M33" s="9">
        <f t="shared" si="4"/>
        <v>7.7350499999999993</v>
      </c>
      <c r="N33" s="9">
        <f t="shared" si="4"/>
        <v>4.2349499999999995</v>
      </c>
      <c r="O33" s="20"/>
      <c r="P33" s="20"/>
    </row>
    <row r="34" spans="1:22" ht="18.95" customHeight="1">
      <c r="A34" s="246"/>
      <c r="B34" s="208" t="s">
        <v>66</v>
      </c>
      <c r="C34" s="84" t="s">
        <v>477</v>
      </c>
      <c r="D34" s="55">
        <v>10</v>
      </c>
      <c r="E34" s="9">
        <v>64.378799999999998</v>
      </c>
      <c r="F34" s="9">
        <v>0.19410000000000002</v>
      </c>
      <c r="G34" s="9">
        <v>7.0611000000000006</v>
      </c>
      <c r="H34" s="9">
        <v>2.7100000000000003E-2</v>
      </c>
      <c r="J34" s="12">
        <v>10</v>
      </c>
      <c r="K34" s="9">
        <f t="shared" si="5"/>
        <v>64.378799999999998</v>
      </c>
      <c r="L34" s="9">
        <f t="shared" si="4"/>
        <v>0.19410000000000002</v>
      </c>
      <c r="M34" s="9">
        <f t="shared" si="4"/>
        <v>7.0611000000000006</v>
      </c>
      <c r="N34" s="9">
        <f t="shared" si="4"/>
        <v>2.7100000000000003E-2</v>
      </c>
      <c r="O34" s="20"/>
      <c r="P34" s="20"/>
    </row>
    <row r="35" spans="1:22" ht="18.95" customHeight="1">
      <c r="A35" s="228" t="s">
        <v>30</v>
      </c>
      <c r="B35" s="212" t="s">
        <v>309</v>
      </c>
      <c r="C35" s="11"/>
      <c r="D35" s="12">
        <v>50</v>
      </c>
      <c r="E35" s="9">
        <v>28.195</v>
      </c>
      <c r="F35" s="9">
        <v>2.4375</v>
      </c>
      <c r="G35" s="9">
        <v>1.2849999999999999</v>
      </c>
      <c r="H35" s="9">
        <v>1.72</v>
      </c>
      <c r="J35" s="12">
        <v>50</v>
      </c>
      <c r="K35" s="9">
        <f t="shared" si="5"/>
        <v>28.195</v>
      </c>
      <c r="L35" s="9">
        <f t="shared" si="4"/>
        <v>2.4375</v>
      </c>
      <c r="M35" s="9">
        <f t="shared" si="4"/>
        <v>1.2849999999999999</v>
      </c>
      <c r="N35" s="9">
        <f t="shared" si="4"/>
        <v>1.72</v>
      </c>
      <c r="O35" s="20"/>
      <c r="P35" s="20"/>
    </row>
    <row r="36" spans="1:22" ht="33" customHeight="1">
      <c r="A36" s="248"/>
      <c r="B36" s="210" t="s">
        <v>310</v>
      </c>
      <c r="C36" s="39" t="s">
        <v>33</v>
      </c>
      <c r="D36" s="12">
        <v>50</v>
      </c>
      <c r="E36" s="9">
        <v>37.372999999999998</v>
      </c>
      <c r="F36" s="9">
        <v>6.0614999999999997</v>
      </c>
      <c r="G36" s="9">
        <v>0.75</v>
      </c>
      <c r="H36" s="9">
        <v>1.6</v>
      </c>
      <c r="J36" s="12">
        <v>50</v>
      </c>
      <c r="K36" s="9">
        <f t="shared" si="5"/>
        <v>37.372999999999998</v>
      </c>
      <c r="L36" s="9">
        <f t="shared" si="4"/>
        <v>6.0614999999999997</v>
      </c>
      <c r="M36" s="9">
        <f t="shared" si="4"/>
        <v>0.75</v>
      </c>
      <c r="N36" s="9">
        <f t="shared" si="4"/>
        <v>1.6000000000000003</v>
      </c>
      <c r="O36" s="18"/>
      <c r="P36" s="18"/>
      <c r="Q36" s="18"/>
    </row>
    <row r="37" spans="1:22" ht="18.95" customHeight="1">
      <c r="A37" s="248"/>
      <c r="B37" s="210" t="s">
        <v>34</v>
      </c>
      <c r="C37" s="37" t="s">
        <v>35</v>
      </c>
      <c r="D37" s="12">
        <v>50</v>
      </c>
      <c r="E37" s="9">
        <v>0.2</v>
      </c>
      <c r="F37" s="9">
        <v>0</v>
      </c>
      <c r="G37" s="9">
        <v>0</v>
      </c>
      <c r="H37" s="9">
        <v>0.05</v>
      </c>
      <c r="J37" s="12">
        <v>50</v>
      </c>
      <c r="K37" s="9">
        <f t="shared" si="5"/>
        <v>0.2</v>
      </c>
      <c r="L37" s="9">
        <f t="shared" si="4"/>
        <v>0</v>
      </c>
      <c r="M37" s="9">
        <v>0</v>
      </c>
      <c r="N37" s="9">
        <v>0.05</v>
      </c>
      <c r="O37" s="18"/>
      <c r="P37" s="18"/>
      <c r="Q37" s="18"/>
    </row>
    <row r="38" spans="1:22" ht="18.95" customHeight="1">
      <c r="A38" s="237"/>
      <c r="B38" s="210" t="s">
        <v>311</v>
      </c>
      <c r="C38" s="37"/>
      <c r="D38" s="12">
        <v>30</v>
      </c>
      <c r="E38" s="9">
        <v>73.86</v>
      </c>
      <c r="F38" s="9">
        <v>15.69</v>
      </c>
      <c r="G38" s="9">
        <v>0.6</v>
      </c>
      <c r="H38" s="9">
        <v>2.145</v>
      </c>
      <c r="J38" s="12">
        <v>30</v>
      </c>
      <c r="K38" s="9">
        <f t="shared" si="5"/>
        <v>73.86</v>
      </c>
      <c r="L38" s="9">
        <f t="shared" si="4"/>
        <v>15.69</v>
      </c>
      <c r="M38" s="9">
        <f t="shared" si="4"/>
        <v>0.6</v>
      </c>
      <c r="N38" s="9">
        <f t="shared" si="4"/>
        <v>2.145</v>
      </c>
      <c r="O38" s="20"/>
      <c r="P38" s="20"/>
      <c r="Q38" s="20"/>
      <c r="R38" s="20"/>
      <c r="S38" s="20"/>
      <c r="T38" s="20"/>
      <c r="U38" s="20"/>
      <c r="V38" s="20"/>
    </row>
    <row r="39" spans="1:22" ht="18.95" customHeight="1">
      <c r="A39" s="237"/>
      <c r="B39" s="38" t="s">
        <v>37</v>
      </c>
      <c r="C39" s="44"/>
      <c r="D39" s="12">
        <v>50</v>
      </c>
      <c r="E39" s="9">
        <v>12.1</v>
      </c>
      <c r="F39" s="9">
        <v>2.1</v>
      </c>
      <c r="G39" s="9">
        <v>0.1</v>
      </c>
      <c r="H39" s="9">
        <v>0.25</v>
      </c>
      <c r="J39" s="12">
        <v>50</v>
      </c>
      <c r="K39" s="9">
        <f t="shared" si="5"/>
        <v>12.1</v>
      </c>
      <c r="L39" s="9">
        <f t="shared" si="4"/>
        <v>2.1</v>
      </c>
      <c r="M39" s="9">
        <f t="shared" si="4"/>
        <v>0.1</v>
      </c>
      <c r="N39" s="9">
        <f t="shared" si="4"/>
        <v>0.25</v>
      </c>
      <c r="O39" s="20"/>
      <c r="P39" s="20"/>
      <c r="Q39" s="20"/>
      <c r="R39" s="20"/>
      <c r="S39" s="20"/>
      <c r="T39" s="20"/>
      <c r="U39" s="20"/>
      <c r="V39" s="20"/>
    </row>
    <row r="40" spans="1:22" ht="18.95" customHeight="1">
      <c r="A40" s="230"/>
      <c r="B40" s="209" t="s">
        <v>263</v>
      </c>
      <c r="C40" s="37"/>
      <c r="D40" s="12">
        <v>50</v>
      </c>
      <c r="E40" s="9">
        <v>19.988</v>
      </c>
      <c r="F40" s="9">
        <v>5.97</v>
      </c>
      <c r="G40" s="9">
        <v>0</v>
      </c>
      <c r="H40" s="9">
        <v>0.15</v>
      </c>
      <c r="J40" s="12">
        <v>50</v>
      </c>
      <c r="K40" s="9">
        <f t="shared" si="5"/>
        <v>19.988</v>
      </c>
      <c r="L40" s="9">
        <f t="shared" si="4"/>
        <v>5.97</v>
      </c>
      <c r="M40" s="9">
        <f t="shared" si="4"/>
        <v>0</v>
      </c>
      <c r="N40" s="9">
        <v>0.15</v>
      </c>
      <c r="O40" s="20"/>
      <c r="P40" s="20"/>
      <c r="Q40" s="20"/>
      <c r="R40" s="20"/>
      <c r="S40" s="20"/>
      <c r="T40" s="20"/>
      <c r="U40" s="20"/>
      <c r="V40" s="20"/>
    </row>
    <row r="41" spans="1:22" s="19" customFormat="1" ht="18.95" customHeight="1">
      <c r="A41" s="398" t="s">
        <v>39</v>
      </c>
      <c r="B41" s="399"/>
      <c r="C41" s="400"/>
      <c r="D41" s="33"/>
      <c r="E41" s="63">
        <f>SUM(E26,E28:E40)</f>
        <v>657.74145000000021</v>
      </c>
      <c r="F41" s="63">
        <f t="shared" ref="F41:H41" si="6">SUM(F26,F28:F40)</f>
        <v>70.150300000000001</v>
      </c>
      <c r="G41" s="63">
        <f t="shared" si="6"/>
        <v>30.571350000000002</v>
      </c>
      <c r="H41" s="63">
        <f t="shared" si="6"/>
        <v>23.891249999999999</v>
      </c>
      <c r="J41" s="33"/>
      <c r="K41" s="30">
        <f>SUM(K26,K28:K40)</f>
        <v>740.48518333333345</v>
      </c>
      <c r="L41" s="30">
        <f t="shared" ref="L41:N41" si="7">SUM(L26,L28:L40)</f>
        <v>78.233766666666668</v>
      </c>
      <c r="M41" s="30">
        <f t="shared" si="7"/>
        <v>34.631816666666673</v>
      </c>
      <c r="N41" s="30">
        <f t="shared" si="7"/>
        <v>26.631716666666666</v>
      </c>
      <c r="O41" s="21"/>
      <c r="P41" s="21"/>
      <c r="Q41" s="21"/>
      <c r="R41" s="21"/>
      <c r="S41" s="21"/>
      <c r="T41" s="21"/>
      <c r="U41" s="21"/>
      <c r="V41" s="21"/>
    </row>
    <row r="42" spans="1:22" ht="50.1" customHeight="1">
      <c r="A42" s="198" t="s">
        <v>54</v>
      </c>
      <c r="B42" s="16" t="s">
        <v>6</v>
      </c>
      <c r="C42" s="16" t="s">
        <v>7</v>
      </c>
      <c r="D42" s="15" t="s">
        <v>8</v>
      </c>
      <c r="E42" s="15" t="s">
        <v>9</v>
      </c>
      <c r="F42" s="15" t="s">
        <v>10</v>
      </c>
      <c r="G42" s="15" t="s">
        <v>11</v>
      </c>
      <c r="H42" s="15" t="s">
        <v>12</v>
      </c>
      <c r="J42" s="15" t="s">
        <v>8</v>
      </c>
      <c r="K42" s="15" t="s">
        <v>9</v>
      </c>
      <c r="L42" s="15" t="s">
        <v>10</v>
      </c>
      <c r="M42" s="15" t="s">
        <v>11</v>
      </c>
      <c r="N42" s="15" t="s">
        <v>12</v>
      </c>
      <c r="O42" s="20"/>
      <c r="P42" s="20"/>
      <c r="Q42" s="20"/>
      <c r="R42" s="20"/>
      <c r="S42" s="20"/>
      <c r="T42" s="20"/>
      <c r="U42" s="20"/>
      <c r="V42" s="20"/>
    </row>
    <row r="43" spans="1:22" s="19" customFormat="1" ht="18">
      <c r="A43" s="250"/>
      <c r="B43" s="208" t="s">
        <v>478</v>
      </c>
      <c r="C43" s="39" t="s">
        <v>479</v>
      </c>
      <c r="D43" s="9">
        <v>200</v>
      </c>
      <c r="E43" s="9">
        <v>159</v>
      </c>
      <c r="F43" s="9">
        <v>11.5</v>
      </c>
      <c r="G43" s="9">
        <v>9.35</v>
      </c>
      <c r="H43" s="9">
        <v>6.5</v>
      </c>
      <c r="J43" s="9">
        <v>300</v>
      </c>
      <c r="K43" s="9">
        <f>J43*E43/D43</f>
        <v>238.5</v>
      </c>
      <c r="L43" s="9">
        <f t="shared" ref="L43:N54" si="8">K43*F43/E43</f>
        <v>17.25</v>
      </c>
      <c r="M43" s="9">
        <f t="shared" si="8"/>
        <v>14.025</v>
      </c>
      <c r="N43" s="9">
        <f t="shared" si="8"/>
        <v>9.7500000000000018</v>
      </c>
      <c r="O43" s="21"/>
      <c r="P43" s="22"/>
      <c r="Q43" s="22"/>
      <c r="R43" s="22"/>
      <c r="S43" s="22"/>
      <c r="T43" s="21"/>
      <c r="U43" s="21"/>
      <c r="V43" s="21"/>
    </row>
    <row r="44" spans="1:22" s="19" customFormat="1" ht="18">
      <c r="A44" s="225" t="s">
        <v>15</v>
      </c>
      <c r="B44" s="241" t="s">
        <v>480</v>
      </c>
      <c r="C44" s="39" t="s">
        <v>481</v>
      </c>
      <c r="D44" s="14">
        <v>50</v>
      </c>
      <c r="E44" s="9">
        <v>42.1</v>
      </c>
      <c r="F44" s="9">
        <v>4.25</v>
      </c>
      <c r="G44" s="9">
        <v>1.84</v>
      </c>
      <c r="H44" s="9">
        <v>1.22</v>
      </c>
      <c r="J44" s="14">
        <v>50</v>
      </c>
      <c r="K44" s="9">
        <f t="shared" ref="K44:K54" si="9">J44*E44/D44</f>
        <v>42.1</v>
      </c>
      <c r="L44" s="9">
        <f t="shared" si="8"/>
        <v>4.25</v>
      </c>
      <c r="M44" s="9">
        <f t="shared" si="8"/>
        <v>1.84</v>
      </c>
      <c r="N44" s="9">
        <f t="shared" si="8"/>
        <v>1.22</v>
      </c>
      <c r="O44" s="21"/>
      <c r="P44" s="22"/>
      <c r="Q44" s="22"/>
      <c r="R44" s="22"/>
      <c r="S44" s="22"/>
      <c r="T44" s="21"/>
      <c r="U44" s="21"/>
      <c r="V44" s="21"/>
    </row>
    <row r="45" spans="1:22" s="19" customFormat="1" ht="18">
      <c r="A45" s="225"/>
      <c r="B45" s="209" t="s">
        <v>482</v>
      </c>
      <c r="C45" s="45"/>
      <c r="D45" s="12">
        <v>30</v>
      </c>
      <c r="E45" s="9">
        <v>66.5</v>
      </c>
      <c r="F45" s="9">
        <v>1.1399999999999999</v>
      </c>
      <c r="G45" s="9">
        <v>6.44</v>
      </c>
      <c r="H45" s="9">
        <v>0.99</v>
      </c>
      <c r="J45" s="12">
        <v>30</v>
      </c>
      <c r="K45" s="9">
        <f t="shared" si="9"/>
        <v>66.5</v>
      </c>
      <c r="L45" s="9">
        <f t="shared" si="8"/>
        <v>1.1399999999999999</v>
      </c>
      <c r="M45" s="9">
        <f t="shared" si="8"/>
        <v>6.44</v>
      </c>
      <c r="N45" s="9">
        <f t="shared" si="8"/>
        <v>0.99</v>
      </c>
      <c r="O45" s="21"/>
      <c r="P45" s="22"/>
      <c r="Q45" s="22"/>
      <c r="R45" s="22"/>
      <c r="S45" s="22"/>
      <c r="T45" s="21"/>
      <c r="U45" s="21"/>
      <c r="V45" s="21"/>
    </row>
    <row r="46" spans="1:22" s="19" customFormat="1" ht="18">
      <c r="A46" s="252"/>
      <c r="B46" s="209" t="s">
        <v>483</v>
      </c>
      <c r="C46" s="320" t="s">
        <v>484</v>
      </c>
      <c r="D46" s="12">
        <v>100</v>
      </c>
      <c r="E46" s="9">
        <v>121.6</v>
      </c>
      <c r="F46" s="9">
        <v>25.8</v>
      </c>
      <c r="G46" s="9">
        <v>0.245</v>
      </c>
      <c r="H46" s="9">
        <v>1.75</v>
      </c>
      <c r="J46" s="12">
        <v>100</v>
      </c>
      <c r="K46" s="9">
        <f t="shared" si="9"/>
        <v>121.6</v>
      </c>
      <c r="L46" s="9">
        <f t="shared" si="8"/>
        <v>25.8</v>
      </c>
      <c r="M46" s="9">
        <f t="shared" si="8"/>
        <v>0.245</v>
      </c>
      <c r="N46" s="9">
        <f t="shared" si="8"/>
        <v>1.7499999999999998</v>
      </c>
      <c r="O46" s="21"/>
      <c r="P46" s="22"/>
      <c r="Q46" s="22"/>
      <c r="R46" s="22"/>
      <c r="S46" s="22"/>
      <c r="T46" s="21"/>
      <c r="U46" s="21"/>
      <c r="V46" s="21"/>
    </row>
    <row r="47" spans="1:22" s="19" customFormat="1" ht="18">
      <c r="A47" s="252"/>
      <c r="B47" s="208" t="s">
        <v>485</v>
      </c>
      <c r="C47" s="39" t="s">
        <v>486</v>
      </c>
      <c r="D47" s="12">
        <v>100</v>
      </c>
      <c r="E47" s="9">
        <v>109.1144</v>
      </c>
      <c r="F47" s="9">
        <v>12.888</v>
      </c>
      <c r="G47" s="9">
        <v>4.9960000000000004</v>
      </c>
      <c r="H47" s="9">
        <v>3.2256</v>
      </c>
      <c r="J47" s="12">
        <v>100</v>
      </c>
      <c r="K47" s="9">
        <f t="shared" si="9"/>
        <v>109.1144</v>
      </c>
      <c r="L47" s="9">
        <f t="shared" si="8"/>
        <v>12.888</v>
      </c>
      <c r="M47" s="9">
        <f t="shared" si="8"/>
        <v>4.9960000000000013</v>
      </c>
      <c r="N47" s="9">
        <f t="shared" si="8"/>
        <v>3.2256000000000009</v>
      </c>
      <c r="O47" s="21"/>
      <c r="P47" s="22"/>
      <c r="Q47" s="22"/>
      <c r="R47" s="22"/>
      <c r="S47" s="22"/>
      <c r="T47" s="21"/>
      <c r="U47" s="21"/>
      <c r="V47" s="21"/>
    </row>
    <row r="48" spans="1:22" s="19" customFormat="1" ht="18">
      <c r="A48" s="237" t="s">
        <v>30</v>
      </c>
      <c r="B48" s="212" t="s">
        <v>309</v>
      </c>
      <c r="C48" s="11"/>
      <c r="D48" s="12">
        <v>50</v>
      </c>
      <c r="E48" s="9">
        <v>28.195</v>
      </c>
      <c r="F48" s="9">
        <v>2.4375</v>
      </c>
      <c r="G48" s="9">
        <v>1.2849999999999999</v>
      </c>
      <c r="H48" s="9">
        <v>1.72</v>
      </c>
      <c r="J48" s="12">
        <v>50</v>
      </c>
      <c r="K48" s="9">
        <f t="shared" si="9"/>
        <v>28.195</v>
      </c>
      <c r="L48" s="9">
        <f t="shared" si="8"/>
        <v>2.4375</v>
      </c>
      <c r="M48" s="9">
        <f t="shared" si="8"/>
        <v>1.2849999999999999</v>
      </c>
      <c r="N48" s="9">
        <f t="shared" si="8"/>
        <v>1.72</v>
      </c>
      <c r="O48" s="21"/>
      <c r="P48" s="22"/>
      <c r="Q48" s="22"/>
      <c r="R48" s="22"/>
      <c r="S48" s="22"/>
      <c r="T48" s="21"/>
      <c r="U48" s="21"/>
      <c r="V48" s="21"/>
    </row>
    <row r="49" spans="1:22" s="19" customFormat="1" ht="18">
      <c r="A49" s="261"/>
      <c r="B49" s="215" t="s">
        <v>50</v>
      </c>
      <c r="C49" s="37" t="s">
        <v>51</v>
      </c>
      <c r="D49" s="12">
        <v>50</v>
      </c>
      <c r="E49" s="9">
        <v>24.264399999999998</v>
      </c>
      <c r="F49" s="9">
        <v>5.891</v>
      </c>
      <c r="G49" s="9">
        <v>2.5000000000000001E-2</v>
      </c>
      <c r="H49" s="9">
        <v>0.18149999999999999</v>
      </c>
      <c r="J49" s="12">
        <v>50</v>
      </c>
      <c r="K49" s="9">
        <f t="shared" si="9"/>
        <v>24.264400000000002</v>
      </c>
      <c r="L49" s="9">
        <f t="shared" si="8"/>
        <v>5.8910000000000009</v>
      </c>
      <c r="M49" s="9">
        <f t="shared" si="8"/>
        <v>2.5000000000000001E-2</v>
      </c>
      <c r="N49" s="9">
        <f t="shared" si="8"/>
        <v>0.18149999999999999</v>
      </c>
      <c r="O49" s="21"/>
      <c r="P49" s="21"/>
      <c r="Q49" s="21"/>
      <c r="R49" s="21"/>
      <c r="S49" s="21"/>
      <c r="T49" s="21"/>
      <c r="U49" s="21"/>
      <c r="V49" s="21"/>
    </row>
    <row r="50" spans="1:22" ht="29.25" customHeight="1">
      <c r="A50" s="261"/>
      <c r="B50" s="217" t="s">
        <v>310</v>
      </c>
      <c r="C50" s="39" t="s">
        <v>33</v>
      </c>
      <c r="D50" s="12">
        <v>50</v>
      </c>
      <c r="E50" s="9">
        <v>37.372999999999998</v>
      </c>
      <c r="F50" s="9">
        <v>6.0614999999999997</v>
      </c>
      <c r="G50" s="9">
        <v>0.75</v>
      </c>
      <c r="H50" s="9">
        <v>1.6</v>
      </c>
      <c r="J50" s="12">
        <v>50</v>
      </c>
      <c r="K50" s="9">
        <f t="shared" si="9"/>
        <v>37.372999999999998</v>
      </c>
      <c r="L50" s="9">
        <f t="shared" si="8"/>
        <v>6.0614999999999997</v>
      </c>
      <c r="M50" s="9">
        <f t="shared" si="8"/>
        <v>0.75</v>
      </c>
      <c r="N50" s="9">
        <f t="shared" si="8"/>
        <v>1.6000000000000003</v>
      </c>
      <c r="O50" s="20"/>
      <c r="P50" s="20"/>
      <c r="Q50" s="20"/>
      <c r="R50" s="20"/>
      <c r="S50" s="20"/>
      <c r="T50" s="20"/>
    </row>
    <row r="51" spans="1:22" ht="18">
      <c r="A51" s="261"/>
      <c r="B51" s="243" t="s">
        <v>34</v>
      </c>
      <c r="C51" s="37" t="s">
        <v>35</v>
      </c>
      <c r="D51" s="12">
        <v>50</v>
      </c>
      <c r="E51" s="9">
        <v>0.2</v>
      </c>
      <c r="F51" s="9">
        <v>0</v>
      </c>
      <c r="G51" s="9">
        <v>0</v>
      </c>
      <c r="H51" s="9">
        <v>0.05</v>
      </c>
      <c r="J51" s="12">
        <v>50</v>
      </c>
      <c r="K51" s="9">
        <f t="shared" si="9"/>
        <v>0.2</v>
      </c>
      <c r="L51" s="9">
        <f t="shared" si="8"/>
        <v>0</v>
      </c>
      <c r="M51" s="9">
        <v>0</v>
      </c>
      <c r="N51" s="9">
        <v>0.05</v>
      </c>
      <c r="O51" s="20"/>
      <c r="P51" s="20"/>
      <c r="Q51" s="20"/>
      <c r="R51" s="20"/>
      <c r="S51" s="20"/>
      <c r="T51" s="20"/>
    </row>
    <row r="52" spans="1:22" ht="18">
      <c r="A52" s="261"/>
      <c r="B52" s="210" t="s">
        <v>311</v>
      </c>
      <c r="C52" s="37"/>
      <c r="D52" s="12">
        <v>50</v>
      </c>
      <c r="E52" s="9">
        <v>123.1</v>
      </c>
      <c r="F52" s="9">
        <v>26.15</v>
      </c>
      <c r="G52" s="9">
        <v>1</v>
      </c>
      <c r="H52" s="9">
        <v>3.5750000000000002</v>
      </c>
      <c r="J52" s="12">
        <v>50</v>
      </c>
      <c r="K52" s="9">
        <f t="shared" si="9"/>
        <v>123.1</v>
      </c>
      <c r="L52" s="9">
        <f t="shared" si="8"/>
        <v>26.15</v>
      </c>
      <c r="M52" s="9">
        <f t="shared" si="8"/>
        <v>1</v>
      </c>
      <c r="N52" s="9">
        <f t="shared" si="8"/>
        <v>3.5750000000000002</v>
      </c>
    </row>
    <row r="53" spans="1:22" ht="18">
      <c r="A53" s="261"/>
      <c r="B53" s="214" t="s">
        <v>73</v>
      </c>
      <c r="C53" s="37"/>
      <c r="D53" s="12">
        <v>50</v>
      </c>
      <c r="E53" s="9">
        <v>9.4499999999999993</v>
      </c>
      <c r="F53" s="9">
        <v>1.45</v>
      </c>
      <c r="G53" s="9">
        <v>0.05</v>
      </c>
      <c r="H53" s="9">
        <v>0.4</v>
      </c>
      <c r="J53" s="12">
        <v>50</v>
      </c>
      <c r="K53" s="9">
        <f t="shared" si="9"/>
        <v>9.4499999999999993</v>
      </c>
      <c r="L53" s="9">
        <f t="shared" si="8"/>
        <v>1.45</v>
      </c>
      <c r="M53" s="9">
        <f t="shared" si="8"/>
        <v>4.9999999999999996E-2</v>
      </c>
      <c r="N53" s="9">
        <f t="shared" si="8"/>
        <v>0.39999999999999997</v>
      </c>
    </row>
    <row r="54" spans="1:22" ht="18">
      <c r="A54" s="262"/>
      <c r="B54" s="210" t="s">
        <v>53</v>
      </c>
      <c r="C54" s="37"/>
      <c r="D54" s="12">
        <v>50</v>
      </c>
      <c r="E54" s="9">
        <v>24.038</v>
      </c>
      <c r="F54" s="9">
        <v>6.74</v>
      </c>
      <c r="G54" s="9">
        <v>0</v>
      </c>
      <c r="H54" s="9">
        <v>0</v>
      </c>
      <c r="J54" s="32">
        <v>50</v>
      </c>
      <c r="K54" s="9">
        <f t="shared" si="9"/>
        <v>24.038</v>
      </c>
      <c r="L54" s="9">
        <f t="shared" si="8"/>
        <v>6.74</v>
      </c>
      <c r="M54" s="9">
        <f t="shared" si="8"/>
        <v>0</v>
      </c>
      <c r="N54" s="9">
        <v>0</v>
      </c>
    </row>
    <row r="55" spans="1:22" s="19" customFormat="1" ht="18.95" customHeight="1">
      <c r="A55" s="395" t="s">
        <v>39</v>
      </c>
      <c r="B55" s="396"/>
      <c r="C55" s="397"/>
      <c r="D55" s="32"/>
      <c r="E55" s="34">
        <f>SUM(E43,E45:E54)</f>
        <v>702.8348000000002</v>
      </c>
      <c r="F55" s="34">
        <f>SUM(F43:F54)</f>
        <v>104.30799999999999</v>
      </c>
      <c r="G55" s="34">
        <f>SUM(G43:G54)</f>
        <v>25.981000000000002</v>
      </c>
      <c r="H55" s="34">
        <f>SUM(H43:H54)</f>
        <v>21.2121</v>
      </c>
      <c r="J55" s="349"/>
      <c r="K55" s="353">
        <f>SUM(K43:K54)</f>
        <v>824.43480000000034</v>
      </c>
      <c r="L55" s="353">
        <f t="shared" ref="L55:N55" si="10">SUM(L43:L54)</f>
        <v>110.05799999999999</v>
      </c>
      <c r="M55" s="353">
        <f t="shared" si="10"/>
        <v>30.656000000000002</v>
      </c>
      <c r="N55" s="353">
        <f t="shared" si="10"/>
        <v>24.462100000000003</v>
      </c>
      <c r="O55" s="18"/>
    </row>
    <row r="56" spans="1:22" ht="50.1" customHeight="1">
      <c r="A56" s="198" t="s">
        <v>74</v>
      </c>
      <c r="B56" s="16" t="s">
        <v>6</v>
      </c>
      <c r="C56" s="16" t="s">
        <v>7</v>
      </c>
      <c r="D56" s="15" t="s">
        <v>8</v>
      </c>
      <c r="E56" s="15" t="s">
        <v>9</v>
      </c>
      <c r="F56" s="15" t="s">
        <v>10</v>
      </c>
      <c r="G56" s="15" t="s">
        <v>11</v>
      </c>
      <c r="H56" s="15" t="s">
        <v>12</v>
      </c>
      <c r="J56" s="15" t="s">
        <v>8</v>
      </c>
      <c r="K56" s="15" t="s">
        <v>9</v>
      </c>
      <c r="L56" s="15" t="s">
        <v>10</v>
      </c>
      <c r="M56" s="15" t="s">
        <v>11</v>
      </c>
      <c r="N56" s="15" t="s">
        <v>12</v>
      </c>
    </row>
    <row r="57" spans="1:22" ht="18">
      <c r="A57" s="245"/>
      <c r="B57" s="217" t="s">
        <v>487</v>
      </c>
      <c r="C57" s="11" t="s">
        <v>488</v>
      </c>
      <c r="D57" s="9">
        <v>60</v>
      </c>
      <c r="E57" s="9">
        <v>92.580000000000013</v>
      </c>
      <c r="F57" s="9">
        <v>0.5172000000000001</v>
      </c>
      <c r="G57" s="9">
        <v>4.8558000000000012</v>
      </c>
      <c r="H57" s="9">
        <v>11.815800000000003</v>
      </c>
      <c r="J57" s="9">
        <v>70</v>
      </c>
      <c r="K57" s="9">
        <f>J57*E57/D57</f>
        <v>108.01000000000002</v>
      </c>
      <c r="L57" s="9">
        <f t="shared" ref="L57:N72" si="11">K57*F57/E57</f>
        <v>0.60340000000000016</v>
      </c>
      <c r="M57" s="9">
        <f t="shared" si="11"/>
        <v>5.6651000000000016</v>
      </c>
      <c r="N57" s="9">
        <f t="shared" si="11"/>
        <v>13.785100000000005</v>
      </c>
    </row>
    <row r="58" spans="1:22" ht="30.75">
      <c r="A58" s="225" t="s">
        <v>15</v>
      </c>
      <c r="B58" s="241" t="s">
        <v>489</v>
      </c>
      <c r="C58" s="11" t="s">
        <v>490</v>
      </c>
      <c r="D58" s="14">
        <v>60</v>
      </c>
      <c r="E58" s="9">
        <v>78.48</v>
      </c>
      <c r="F58" s="9">
        <v>10.007999999999999</v>
      </c>
      <c r="G58" s="9">
        <v>1.7039999999999997</v>
      </c>
      <c r="H58" s="9">
        <v>4.8119999999999994</v>
      </c>
      <c r="J58" s="14">
        <v>70</v>
      </c>
      <c r="K58" s="9">
        <f t="shared" ref="K58:K72" si="12">J58*E58/D58</f>
        <v>91.56</v>
      </c>
      <c r="L58" s="9">
        <f t="shared" si="11"/>
        <v>11.675999999999998</v>
      </c>
      <c r="M58" s="9">
        <f t="shared" si="11"/>
        <v>1.9879999999999995</v>
      </c>
      <c r="N58" s="9">
        <f t="shared" si="11"/>
        <v>5.613999999999999</v>
      </c>
    </row>
    <row r="59" spans="1:22" ht="18.95" customHeight="1">
      <c r="A59" s="246"/>
      <c r="B59" s="210" t="s">
        <v>61</v>
      </c>
      <c r="C59" s="39"/>
      <c r="D59" s="12">
        <v>60</v>
      </c>
      <c r="E59" s="9">
        <v>43.5</v>
      </c>
      <c r="F59" s="9">
        <v>9.9</v>
      </c>
      <c r="G59" s="9">
        <v>0.06</v>
      </c>
      <c r="H59" s="9">
        <v>1.1399999999999999</v>
      </c>
      <c r="J59" s="12">
        <v>100</v>
      </c>
      <c r="K59" s="9">
        <f t="shared" si="12"/>
        <v>72.5</v>
      </c>
      <c r="L59" s="9">
        <f t="shared" si="11"/>
        <v>16.5</v>
      </c>
      <c r="M59" s="9">
        <f t="shared" si="11"/>
        <v>9.9999999999999992E-2</v>
      </c>
      <c r="N59" s="9">
        <f t="shared" si="11"/>
        <v>1.8999999999999997</v>
      </c>
    </row>
    <row r="60" spans="1:22" ht="18.95" customHeight="1">
      <c r="A60" s="246"/>
      <c r="B60" s="211" t="s">
        <v>128</v>
      </c>
      <c r="C60" s="278" t="s">
        <v>190</v>
      </c>
      <c r="D60" s="12">
        <v>60</v>
      </c>
      <c r="E60" s="9">
        <v>80.400000000000006</v>
      </c>
      <c r="F60" s="9">
        <v>16.32</v>
      </c>
      <c r="G60" s="9">
        <v>0</v>
      </c>
      <c r="H60" s="9">
        <v>2.48</v>
      </c>
      <c r="J60" s="12">
        <v>100</v>
      </c>
      <c r="K60" s="9">
        <f t="shared" si="12"/>
        <v>134.00000000000003</v>
      </c>
      <c r="L60" s="9">
        <f t="shared" si="11"/>
        <v>27.200000000000006</v>
      </c>
      <c r="M60" s="9">
        <f t="shared" si="11"/>
        <v>0</v>
      </c>
      <c r="N60" s="9">
        <f>J60*H60/D60</f>
        <v>4.1333333333333337</v>
      </c>
    </row>
    <row r="61" spans="1:22" ht="18">
      <c r="A61" s="246"/>
      <c r="B61" s="212" t="s">
        <v>279</v>
      </c>
      <c r="C61" s="11" t="s">
        <v>280</v>
      </c>
      <c r="D61" s="12">
        <v>50</v>
      </c>
      <c r="E61" s="9">
        <v>32.200000000000003</v>
      </c>
      <c r="F61" s="9">
        <v>7.95</v>
      </c>
      <c r="G61" s="9">
        <v>0.3</v>
      </c>
      <c r="H61" s="9">
        <v>0.85</v>
      </c>
      <c r="J61" s="12">
        <v>70</v>
      </c>
      <c r="K61" s="9">
        <f t="shared" si="12"/>
        <v>45.08</v>
      </c>
      <c r="L61" s="9">
        <f t="shared" si="11"/>
        <v>11.129999999999997</v>
      </c>
      <c r="M61" s="9">
        <f t="shared" si="11"/>
        <v>0.41999999999999987</v>
      </c>
      <c r="N61" s="9">
        <f t="shared" si="11"/>
        <v>1.1899999999999997</v>
      </c>
      <c r="O61" s="18"/>
    </row>
    <row r="62" spans="1:22" ht="18.95" customHeight="1">
      <c r="A62" s="246"/>
      <c r="B62" s="212" t="s">
        <v>491</v>
      </c>
      <c r="C62" s="11" t="s">
        <v>492</v>
      </c>
      <c r="D62" s="12">
        <v>50</v>
      </c>
      <c r="E62" s="9">
        <v>102</v>
      </c>
      <c r="F62" s="9">
        <v>2.0499999999999998</v>
      </c>
      <c r="G62" s="9">
        <v>9.94</v>
      </c>
      <c r="H62" s="9">
        <v>1.04</v>
      </c>
      <c r="J62" s="12">
        <v>50</v>
      </c>
      <c r="K62" s="9">
        <f t="shared" si="12"/>
        <v>102</v>
      </c>
      <c r="L62" s="9">
        <f t="shared" si="11"/>
        <v>2.0499999999999998</v>
      </c>
      <c r="M62" s="9">
        <f t="shared" si="11"/>
        <v>9.94</v>
      </c>
      <c r="N62" s="9">
        <f t="shared" si="11"/>
        <v>1.04</v>
      </c>
      <c r="O62" s="18"/>
    </row>
    <row r="63" spans="1:22" ht="18.95" customHeight="1">
      <c r="A63" s="248"/>
      <c r="B63" s="212" t="s">
        <v>283</v>
      </c>
      <c r="C63" s="11" t="s">
        <v>284</v>
      </c>
      <c r="D63" s="12">
        <v>50</v>
      </c>
      <c r="E63" s="9">
        <v>22.654499999999999</v>
      </c>
      <c r="F63" s="9">
        <v>4.3185000000000002</v>
      </c>
      <c r="G63" s="9">
        <v>0.77149999999999996</v>
      </c>
      <c r="H63" s="9">
        <v>0.28699999999999998</v>
      </c>
      <c r="J63" s="12">
        <v>100</v>
      </c>
      <c r="K63" s="9">
        <f t="shared" si="12"/>
        <v>45.308999999999997</v>
      </c>
      <c r="L63" s="9">
        <f t="shared" si="11"/>
        <v>8.6370000000000005</v>
      </c>
      <c r="M63" s="9">
        <f t="shared" si="11"/>
        <v>1.5429999999999999</v>
      </c>
      <c r="N63" s="9">
        <f t="shared" si="11"/>
        <v>0.57399999999999995</v>
      </c>
    </row>
    <row r="64" spans="1:22" ht="18.95" customHeight="1">
      <c r="A64" s="248"/>
      <c r="B64" s="212" t="s">
        <v>493</v>
      </c>
      <c r="C64" s="11"/>
      <c r="D64" s="12">
        <v>100</v>
      </c>
      <c r="E64" s="9">
        <v>62.3</v>
      </c>
      <c r="F64" s="9">
        <v>6.83</v>
      </c>
      <c r="G64" s="9">
        <v>1.1000000000000001</v>
      </c>
      <c r="H64" s="9">
        <v>3.47</v>
      </c>
      <c r="J64" s="12">
        <v>100</v>
      </c>
      <c r="K64" s="9">
        <f t="shared" si="12"/>
        <v>62.3</v>
      </c>
      <c r="L64" s="9">
        <f t="shared" si="11"/>
        <v>6.83</v>
      </c>
      <c r="M64" s="9">
        <f t="shared" si="11"/>
        <v>1.1000000000000001</v>
      </c>
      <c r="N64" s="9">
        <f t="shared" si="11"/>
        <v>3.47</v>
      </c>
    </row>
    <row r="65" spans="1:14" ht="18.95" customHeight="1">
      <c r="A65" s="248"/>
      <c r="B65" s="208" t="s">
        <v>28</v>
      </c>
      <c r="C65" s="84" t="s">
        <v>29</v>
      </c>
      <c r="D65" s="31">
        <v>15</v>
      </c>
      <c r="E65" s="9">
        <v>91.315049999999999</v>
      </c>
      <c r="F65" s="9">
        <v>1.92</v>
      </c>
      <c r="G65" s="9">
        <v>7.7350499999999993</v>
      </c>
      <c r="H65" s="9">
        <v>4.2349499999999995</v>
      </c>
      <c r="J65" s="12">
        <v>15</v>
      </c>
      <c r="K65" s="9">
        <f t="shared" si="12"/>
        <v>91.315049999999999</v>
      </c>
      <c r="L65" s="9">
        <f t="shared" si="11"/>
        <v>1.92</v>
      </c>
      <c r="M65" s="9">
        <f t="shared" si="11"/>
        <v>7.7350499999999993</v>
      </c>
      <c r="N65" s="9">
        <f t="shared" si="11"/>
        <v>4.2349499999999995</v>
      </c>
    </row>
    <row r="66" spans="1:14" ht="18">
      <c r="A66" s="248"/>
      <c r="B66" s="215" t="s">
        <v>66</v>
      </c>
      <c r="C66" s="37" t="s">
        <v>67</v>
      </c>
      <c r="D66" s="12">
        <v>5</v>
      </c>
      <c r="E66" s="9">
        <v>32.189399999999999</v>
      </c>
      <c r="F66" s="9">
        <v>9.7050000000000011E-2</v>
      </c>
      <c r="G66" s="9">
        <v>3.5305500000000003</v>
      </c>
      <c r="H66" s="9">
        <v>1.3550000000000001E-2</v>
      </c>
      <c r="J66" s="12">
        <v>5</v>
      </c>
      <c r="K66" s="9">
        <f t="shared" si="12"/>
        <v>32.189399999999999</v>
      </c>
      <c r="L66" s="9">
        <f t="shared" si="11"/>
        <v>9.7050000000000011E-2</v>
      </c>
      <c r="M66" s="9">
        <f t="shared" si="11"/>
        <v>3.5305500000000003</v>
      </c>
      <c r="N66" s="9">
        <f t="shared" si="11"/>
        <v>1.3550000000000001E-2</v>
      </c>
    </row>
    <row r="67" spans="1:14" ht="18.95" customHeight="1">
      <c r="A67" s="228" t="s">
        <v>30</v>
      </c>
      <c r="B67" s="212" t="s">
        <v>309</v>
      </c>
      <c r="C67" s="11"/>
      <c r="D67" s="12">
        <v>50</v>
      </c>
      <c r="E67" s="9">
        <v>28.195</v>
      </c>
      <c r="F67" s="9">
        <v>2.4375</v>
      </c>
      <c r="G67" s="9">
        <v>1.2849999999999999</v>
      </c>
      <c r="H67" s="9">
        <v>1.72</v>
      </c>
      <c r="J67" s="12">
        <v>50</v>
      </c>
      <c r="K67" s="9">
        <f t="shared" si="12"/>
        <v>28.195</v>
      </c>
      <c r="L67" s="9">
        <f t="shared" si="11"/>
        <v>2.4375</v>
      </c>
      <c r="M67" s="9">
        <f t="shared" si="11"/>
        <v>1.2849999999999999</v>
      </c>
      <c r="N67" s="9">
        <f t="shared" si="11"/>
        <v>1.72</v>
      </c>
    </row>
    <row r="68" spans="1:14" ht="37.5" customHeight="1">
      <c r="A68" s="248"/>
      <c r="B68" s="210" t="s">
        <v>32</v>
      </c>
      <c r="C68" s="39" t="s">
        <v>33</v>
      </c>
      <c r="D68" s="12">
        <v>50</v>
      </c>
      <c r="E68" s="9">
        <v>37.372999999999998</v>
      </c>
      <c r="F68" s="9">
        <v>6.0614999999999997</v>
      </c>
      <c r="G68" s="9">
        <v>0.75</v>
      </c>
      <c r="H68" s="9">
        <v>1.6</v>
      </c>
      <c r="J68" s="12">
        <v>50</v>
      </c>
      <c r="K68" s="9">
        <f t="shared" si="12"/>
        <v>37.372999999999998</v>
      </c>
      <c r="L68" s="9">
        <f t="shared" si="11"/>
        <v>6.0614999999999997</v>
      </c>
      <c r="M68" s="9">
        <f t="shared" si="11"/>
        <v>0.75</v>
      </c>
      <c r="N68" s="9">
        <f t="shared" si="11"/>
        <v>1.6000000000000003</v>
      </c>
    </row>
    <row r="69" spans="1:14" ht="18.95" customHeight="1">
      <c r="A69" s="248"/>
      <c r="B69" s="210" t="s">
        <v>34</v>
      </c>
      <c r="C69" s="37" t="s">
        <v>35</v>
      </c>
      <c r="D69" s="12">
        <v>50</v>
      </c>
      <c r="E69" s="9">
        <v>0.2</v>
      </c>
      <c r="F69" s="9">
        <v>0</v>
      </c>
      <c r="G69" s="9">
        <v>0</v>
      </c>
      <c r="H69" s="9">
        <v>0.05</v>
      </c>
      <c r="J69" s="12">
        <v>50</v>
      </c>
      <c r="K69" s="9">
        <f t="shared" si="12"/>
        <v>0.2</v>
      </c>
      <c r="L69" s="9">
        <f t="shared" si="11"/>
        <v>0</v>
      </c>
      <c r="M69" s="9">
        <v>0</v>
      </c>
      <c r="N69" s="9">
        <v>0.05</v>
      </c>
    </row>
    <row r="70" spans="1:14" ht="18.95" customHeight="1">
      <c r="A70" s="237"/>
      <c r="B70" s="214" t="s">
        <v>311</v>
      </c>
      <c r="C70" s="37"/>
      <c r="D70" s="12">
        <v>30</v>
      </c>
      <c r="E70" s="9">
        <v>73.86</v>
      </c>
      <c r="F70" s="9">
        <v>15.69</v>
      </c>
      <c r="G70" s="9">
        <v>0.6</v>
      </c>
      <c r="H70" s="9">
        <v>2.145</v>
      </c>
      <c r="J70" s="12">
        <v>30</v>
      </c>
      <c r="K70" s="9">
        <f t="shared" si="12"/>
        <v>73.86</v>
      </c>
      <c r="L70" s="9">
        <f t="shared" si="11"/>
        <v>15.69</v>
      </c>
      <c r="M70" s="9">
        <f t="shared" si="11"/>
        <v>0.6</v>
      </c>
      <c r="N70" s="9">
        <f t="shared" si="11"/>
        <v>2.145</v>
      </c>
    </row>
    <row r="71" spans="1:14" ht="18.95" customHeight="1">
      <c r="A71" s="237"/>
      <c r="B71" s="36" t="s">
        <v>169</v>
      </c>
      <c r="C71" s="35"/>
      <c r="D71" s="12">
        <v>50</v>
      </c>
      <c r="E71" s="9">
        <v>14.9</v>
      </c>
      <c r="F71" s="9">
        <v>2.29</v>
      </c>
      <c r="G71" s="9">
        <v>7.4999999999999997E-2</v>
      </c>
      <c r="H71" s="9">
        <v>0.67500000000000004</v>
      </c>
      <c r="J71" s="12">
        <v>50</v>
      </c>
      <c r="K71" s="9">
        <f t="shared" si="12"/>
        <v>14.9</v>
      </c>
      <c r="L71" s="9">
        <f t="shared" si="11"/>
        <v>2.29</v>
      </c>
      <c r="M71" s="9">
        <f t="shared" si="11"/>
        <v>7.4999999999999997E-2</v>
      </c>
      <c r="N71" s="9">
        <f t="shared" si="11"/>
        <v>0.67500000000000004</v>
      </c>
    </row>
    <row r="72" spans="1:14" ht="18.95" customHeight="1">
      <c r="A72" s="230"/>
      <c r="B72" s="209" t="s">
        <v>263</v>
      </c>
      <c r="C72" s="37"/>
      <c r="D72" s="12">
        <v>50</v>
      </c>
      <c r="E72" s="9">
        <v>19.988</v>
      </c>
      <c r="F72" s="9">
        <v>5.97</v>
      </c>
      <c r="G72" s="9">
        <v>0</v>
      </c>
      <c r="H72" s="9">
        <v>0.15</v>
      </c>
      <c r="J72" s="12">
        <v>50</v>
      </c>
      <c r="K72" s="9">
        <f t="shared" si="12"/>
        <v>19.988</v>
      </c>
      <c r="L72" s="9">
        <f t="shared" si="11"/>
        <v>5.97</v>
      </c>
      <c r="M72" s="9">
        <f t="shared" si="11"/>
        <v>0</v>
      </c>
      <c r="N72" s="9">
        <v>0.15</v>
      </c>
    </row>
    <row r="73" spans="1:14" ht="18.95" customHeight="1">
      <c r="A73" s="398" t="s">
        <v>39</v>
      </c>
      <c r="B73" s="399"/>
      <c r="C73" s="400"/>
      <c r="D73" s="31"/>
      <c r="E73" s="60">
        <f>SUM(E57,E59:E72)</f>
        <v>733.6549500000001</v>
      </c>
      <c r="F73" s="60">
        <f t="shared" ref="F73:H73" si="13">SUM(F57,F59:F72)</f>
        <v>82.35175000000001</v>
      </c>
      <c r="G73" s="60">
        <f t="shared" si="13"/>
        <v>31.0029</v>
      </c>
      <c r="H73" s="60">
        <f t="shared" si="13"/>
        <v>31.671300000000002</v>
      </c>
      <c r="J73" s="31"/>
      <c r="K73" s="30">
        <f>SUM(K57,K59:K72)</f>
        <v>867.21945000000005</v>
      </c>
      <c r="L73" s="30">
        <f t="shared" ref="L73:N73" si="14">SUM(L57,L59:L72)</f>
        <v>107.41645</v>
      </c>
      <c r="M73" s="30">
        <f t="shared" si="14"/>
        <v>32.743700000000004</v>
      </c>
      <c r="N73" s="30">
        <f t="shared" si="14"/>
        <v>36.680933333333336</v>
      </c>
    </row>
    <row r="74" spans="1:14" ht="50.1" customHeight="1">
      <c r="A74" s="198" t="s">
        <v>83</v>
      </c>
      <c r="B74" s="16" t="s">
        <v>6</v>
      </c>
      <c r="C74" s="16" t="s">
        <v>7</v>
      </c>
      <c r="D74" s="15" t="s">
        <v>8</v>
      </c>
      <c r="E74" s="15" t="s">
        <v>9</v>
      </c>
      <c r="F74" s="15" t="s">
        <v>10</v>
      </c>
      <c r="G74" s="15" t="s">
        <v>11</v>
      </c>
      <c r="H74" s="15" t="s">
        <v>12</v>
      </c>
      <c r="J74" s="15" t="s">
        <v>8</v>
      </c>
      <c r="K74" s="15" t="s">
        <v>9</v>
      </c>
      <c r="L74" s="15" t="s">
        <v>10</v>
      </c>
      <c r="M74" s="15" t="s">
        <v>11</v>
      </c>
      <c r="N74" s="15" t="s">
        <v>12</v>
      </c>
    </row>
    <row r="75" spans="1:14" ht="30">
      <c r="A75" s="250"/>
      <c r="B75" s="208" t="s">
        <v>494</v>
      </c>
      <c r="C75" s="44" t="s">
        <v>495</v>
      </c>
      <c r="D75" s="71">
        <v>200</v>
      </c>
      <c r="E75" s="71">
        <v>250</v>
      </c>
      <c r="F75" s="71">
        <v>35.6</v>
      </c>
      <c r="G75" s="71">
        <v>7.02</v>
      </c>
      <c r="H75" s="71">
        <v>10.08</v>
      </c>
      <c r="J75" s="9">
        <v>300</v>
      </c>
      <c r="K75" s="9">
        <f>J75*E75/D75</f>
        <v>375</v>
      </c>
      <c r="L75" s="9">
        <f t="shared" ref="L75:N89" si="15">K75*F75/E75</f>
        <v>53.4</v>
      </c>
      <c r="M75" s="9">
        <f t="shared" si="15"/>
        <v>10.53</v>
      </c>
      <c r="N75" s="9">
        <f t="shared" si="15"/>
        <v>15.120000000000001</v>
      </c>
    </row>
    <row r="76" spans="1:14" ht="18">
      <c r="A76" s="225" t="s">
        <v>15</v>
      </c>
      <c r="B76" s="218" t="s">
        <v>496</v>
      </c>
      <c r="C76" s="42" t="s">
        <v>497</v>
      </c>
      <c r="D76" s="77">
        <v>200</v>
      </c>
      <c r="E76" s="71">
        <v>273.62400000000002</v>
      </c>
      <c r="F76" s="71">
        <v>49.69</v>
      </c>
      <c r="G76" s="71">
        <v>6.7139999999999995</v>
      </c>
      <c r="H76" s="71">
        <v>7.4639999999999995</v>
      </c>
      <c r="J76" s="14">
        <v>300</v>
      </c>
      <c r="K76" s="9">
        <f t="shared" ref="K76:K89" si="16">J76*E76/D76</f>
        <v>410.43600000000004</v>
      </c>
      <c r="L76" s="9">
        <f t="shared" si="15"/>
        <v>74.534999999999997</v>
      </c>
      <c r="M76" s="9">
        <f t="shared" si="15"/>
        <v>10.071</v>
      </c>
      <c r="N76" s="9">
        <f t="shared" si="15"/>
        <v>11.195999999999998</v>
      </c>
    </row>
    <row r="77" spans="1:14" ht="18">
      <c r="A77" s="251"/>
      <c r="B77" s="212" t="s">
        <v>130</v>
      </c>
      <c r="C77" s="11"/>
      <c r="D77" s="12">
        <v>50</v>
      </c>
      <c r="E77" s="9">
        <v>19.73</v>
      </c>
      <c r="F77" s="9">
        <v>3.05</v>
      </c>
      <c r="G77" s="9">
        <v>0.25</v>
      </c>
      <c r="H77" s="9">
        <v>2.0499999999999998</v>
      </c>
      <c r="J77" s="12">
        <v>100</v>
      </c>
      <c r="K77" s="9">
        <f t="shared" si="16"/>
        <v>39.46</v>
      </c>
      <c r="L77" s="9">
        <f t="shared" si="15"/>
        <v>6.1</v>
      </c>
      <c r="M77" s="9">
        <f t="shared" si="15"/>
        <v>0.5</v>
      </c>
      <c r="N77" s="9">
        <f t="shared" si="15"/>
        <v>4.0999999999999996</v>
      </c>
    </row>
    <row r="78" spans="1:14" ht="18.95" customHeight="1">
      <c r="A78" s="252"/>
      <c r="B78" s="210" t="s">
        <v>234</v>
      </c>
      <c r="C78" s="44" t="s">
        <v>259</v>
      </c>
      <c r="D78" s="72">
        <v>50</v>
      </c>
      <c r="E78" s="71">
        <v>17.598500000000001</v>
      </c>
      <c r="F78" s="71">
        <v>3.2825000000000002</v>
      </c>
      <c r="G78" s="71">
        <v>0.54400000000000004</v>
      </c>
      <c r="H78" s="71">
        <v>0.38950000000000001</v>
      </c>
      <c r="J78" s="12">
        <v>50</v>
      </c>
      <c r="K78" s="9">
        <f t="shared" si="16"/>
        <v>17.598500000000001</v>
      </c>
      <c r="L78" s="9">
        <f t="shared" si="15"/>
        <v>3.2825000000000002</v>
      </c>
      <c r="M78" s="9">
        <f t="shared" si="15"/>
        <v>0.54400000000000004</v>
      </c>
      <c r="N78" s="9">
        <f t="shared" si="15"/>
        <v>0.38950000000000001</v>
      </c>
    </row>
    <row r="79" spans="1:14" ht="18.95" customHeight="1">
      <c r="A79" s="252"/>
      <c r="B79" s="215" t="s">
        <v>498</v>
      </c>
      <c r="C79" s="44"/>
      <c r="D79" s="72">
        <v>50</v>
      </c>
      <c r="E79" s="71">
        <v>29.194500000000001</v>
      </c>
      <c r="F79" s="71">
        <v>5.1740000000000004</v>
      </c>
      <c r="G79" s="71">
        <v>0.83599999999999997</v>
      </c>
      <c r="H79" s="71">
        <v>0.77100000000000002</v>
      </c>
      <c r="J79" s="12">
        <v>100</v>
      </c>
      <c r="K79" s="9">
        <f t="shared" si="16"/>
        <v>58.389000000000003</v>
      </c>
      <c r="L79" s="9">
        <f t="shared" si="15"/>
        <v>10.348000000000001</v>
      </c>
      <c r="M79" s="9">
        <f t="shared" si="15"/>
        <v>1.6719999999999999</v>
      </c>
      <c r="N79" s="9">
        <f t="shared" si="15"/>
        <v>1.542</v>
      </c>
    </row>
    <row r="80" spans="1:14" ht="30">
      <c r="A80" s="253"/>
      <c r="B80" s="210" t="s">
        <v>499</v>
      </c>
      <c r="C80" s="73" t="s">
        <v>500</v>
      </c>
      <c r="D80" s="72">
        <v>100</v>
      </c>
      <c r="E80" s="71">
        <v>49.5</v>
      </c>
      <c r="F80" s="71">
        <v>7.43</v>
      </c>
      <c r="G80" s="71">
        <v>0.66700000000000004</v>
      </c>
      <c r="H80" s="71">
        <v>2.0099999999999998</v>
      </c>
      <c r="I80" s="13"/>
      <c r="J80" s="12">
        <v>100</v>
      </c>
      <c r="K80" s="9">
        <f t="shared" si="16"/>
        <v>49.5</v>
      </c>
      <c r="L80" s="9">
        <f t="shared" si="15"/>
        <v>7.43</v>
      </c>
      <c r="M80" s="9">
        <f t="shared" si="15"/>
        <v>0.66700000000000004</v>
      </c>
      <c r="N80" s="9">
        <f t="shared" si="15"/>
        <v>2.0099999999999998</v>
      </c>
    </row>
    <row r="81" spans="1:14" ht="18.95" customHeight="1">
      <c r="A81" s="253"/>
      <c r="B81" s="208" t="s">
        <v>28</v>
      </c>
      <c r="C81" s="84" t="s">
        <v>29</v>
      </c>
      <c r="D81" s="74">
        <v>15</v>
      </c>
      <c r="E81" s="71">
        <v>91.315049999999999</v>
      </c>
      <c r="F81" s="71">
        <v>1.92</v>
      </c>
      <c r="G81" s="71">
        <v>7.7350499999999993</v>
      </c>
      <c r="H81" s="71">
        <v>4.2349499999999995</v>
      </c>
      <c r="J81" s="12">
        <v>15</v>
      </c>
      <c r="K81" s="9">
        <f t="shared" si="16"/>
        <v>91.315049999999999</v>
      </c>
      <c r="L81" s="9">
        <f t="shared" si="15"/>
        <v>1.92</v>
      </c>
      <c r="M81" s="9">
        <f t="shared" si="15"/>
        <v>7.7350499999999993</v>
      </c>
      <c r="N81" s="9">
        <f t="shared" si="15"/>
        <v>4.2349499999999995</v>
      </c>
    </row>
    <row r="82" spans="1:14" ht="18.95" customHeight="1">
      <c r="A82" s="252"/>
      <c r="B82" s="215" t="s">
        <v>64</v>
      </c>
      <c r="C82" s="47" t="s">
        <v>501</v>
      </c>
      <c r="D82" s="72">
        <v>10</v>
      </c>
      <c r="E82" s="71">
        <v>12.790300000000002</v>
      </c>
      <c r="F82" s="71">
        <v>1.4038000000000002</v>
      </c>
      <c r="G82" s="71">
        <v>0.68620000000000003</v>
      </c>
      <c r="H82" s="71">
        <v>0.25559999999999999</v>
      </c>
      <c r="J82" s="12">
        <v>10</v>
      </c>
      <c r="K82" s="9">
        <f t="shared" si="16"/>
        <v>12.790300000000002</v>
      </c>
      <c r="L82" s="9">
        <f t="shared" si="15"/>
        <v>1.4038000000000002</v>
      </c>
      <c r="M82" s="9">
        <f t="shared" si="15"/>
        <v>0.68620000000000003</v>
      </c>
      <c r="N82" s="9">
        <f t="shared" si="15"/>
        <v>0.25559999999999999</v>
      </c>
    </row>
    <row r="83" spans="1:14" ht="18.95" customHeight="1">
      <c r="A83" s="225" t="s">
        <v>30</v>
      </c>
      <c r="B83" s="212" t="s">
        <v>309</v>
      </c>
      <c r="C83" s="73"/>
      <c r="D83" s="72">
        <v>50</v>
      </c>
      <c r="E83" s="71">
        <v>28.195</v>
      </c>
      <c r="F83" s="71">
        <v>2.4375</v>
      </c>
      <c r="G83" s="71">
        <v>1.2849999999999999</v>
      </c>
      <c r="H83" s="71">
        <v>1.72</v>
      </c>
      <c r="J83" s="12">
        <v>50</v>
      </c>
      <c r="K83" s="9">
        <f t="shared" si="16"/>
        <v>28.195</v>
      </c>
      <c r="L83" s="9">
        <f t="shared" si="15"/>
        <v>2.4375</v>
      </c>
      <c r="M83" s="9">
        <f t="shared" si="15"/>
        <v>1.2849999999999999</v>
      </c>
      <c r="N83" s="9">
        <f t="shared" si="15"/>
        <v>1.72</v>
      </c>
    </row>
    <row r="84" spans="1:14" ht="18.95" customHeight="1">
      <c r="A84" s="253"/>
      <c r="B84" s="213" t="s">
        <v>50</v>
      </c>
      <c r="C84" s="59" t="s">
        <v>51</v>
      </c>
      <c r="D84" s="72">
        <v>50</v>
      </c>
      <c r="E84" s="71">
        <v>24.264399999999998</v>
      </c>
      <c r="F84" s="71">
        <v>5.891</v>
      </c>
      <c r="G84" s="71">
        <v>2.5000000000000001E-2</v>
      </c>
      <c r="H84" s="71">
        <v>0.18149999999999999</v>
      </c>
      <c r="J84" s="12">
        <v>50</v>
      </c>
      <c r="K84" s="9">
        <f t="shared" si="16"/>
        <v>24.264400000000002</v>
      </c>
      <c r="L84" s="9">
        <f t="shared" si="15"/>
        <v>5.8910000000000009</v>
      </c>
      <c r="M84" s="9">
        <f t="shared" si="15"/>
        <v>2.5000000000000001E-2</v>
      </c>
      <c r="N84" s="9">
        <f t="shared" si="15"/>
        <v>0.18149999999999999</v>
      </c>
    </row>
    <row r="85" spans="1:14" ht="27.75" customHeight="1">
      <c r="A85" s="261"/>
      <c r="B85" s="213" t="s">
        <v>310</v>
      </c>
      <c r="C85" s="39" t="s">
        <v>33</v>
      </c>
      <c r="D85" s="72">
        <v>50</v>
      </c>
      <c r="E85" s="71">
        <v>37.372999999999998</v>
      </c>
      <c r="F85" s="71">
        <v>6.0614999999999997</v>
      </c>
      <c r="G85" s="71">
        <v>0.75</v>
      </c>
      <c r="H85" s="71">
        <v>1.6</v>
      </c>
      <c r="J85" s="12">
        <v>50</v>
      </c>
      <c r="K85" s="9">
        <f t="shared" si="16"/>
        <v>37.372999999999998</v>
      </c>
      <c r="L85" s="9">
        <f t="shared" si="15"/>
        <v>6.0614999999999997</v>
      </c>
      <c r="M85" s="9">
        <f t="shared" si="15"/>
        <v>0.75</v>
      </c>
      <c r="N85" s="9">
        <f t="shared" si="15"/>
        <v>1.6000000000000003</v>
      </c>
    </row>
    <row r="86" spans="1:14" ht="18.95" customHeight="1">
      <c r="A86" s="259"/>
      <c r="B86" s="213" t="s">
        <v>34</v>
      </c>
      <c r="C86" s="59" t="s">
        <v>35</v>
      </c>
      <c r="D86" s="72">
        <v>50</v>
      </c>
      <c r="E86" s="71">
        <v>0.2</v>
      </c>
      <c r="F86" s="71">
        <v>0</v>
      </c>
      <c r="G86" s="71">
        <v>0</v>
      </c>
      <c r="H86" s="71">
        <v>0.05</v>
      </c>
      <c r="J86" s="12">
        <v>50</v>
      </c>
      <c r="K86" s="9">
        <f t="shared" si="16"/>
        <v>0.2</v>
      </c>
      <c r="L86" s="9">
        <f t="shared" si="15"/>
        <v>0</v>
      </c>
      <c r="M86" s="9">
        <v>0</v>
      </c>
      <c r="N86" s="9">
        <v>0.05</v>
      </c>
    </row>
    <row r="87" spans="1:14" ht="18.95" customHeight="1">
      <c r="A87" s="248"/>
      <c r="B87" s="210" t="s">
        <v>311</v>
      </c>
      <c r="C87" s="59"/>
      <c r="D87" s="72">
        <v>30</v>
      </c>
      <c r="E87" s="71">
        <v>73.86</v>
      </c>
      <c r="F87" s="71">
        <v>15.69</v>
      </c>
      <c r="G87" s="71">
        <v>0.6</v>
      </c>
      <c r="H87" s="71">
        <v>2.145</v>
      </c>
      <c r="J87" s="12">
        <v>30</v>
      </c>
      <c r="K87" s="9">
        <f t="shared" si="16"/>
        <v>73.86</v>
      </c>
      <c r="L87" s="9">
        <f t="shared" si="15"/>
        <v>15.69</v>
      </c>
      <c r="M87" s="9">
        <f t="shared" si="15"/>
        <v>0.6</v>
      </c>
      <c r="N87" s="9">
        <f t="shared" si="15"/>
        <v>2.145</v>
      </c>
    </row>
    <row r="88" spans="1:14" ht="18.95" customHeight="1">
      <c r="A88" s="248"/>
      <c r="B88" s="36" t="s">
        <v>73</v>
      </c>
      <c r="C88" s="35"/>
      <c r="D88" s="12">
        <v>50</v>
      </c>
      <c r="E88" s="9">
        <v>9.4499999999999993</v>
      </c>
      <c r="F88" s="9">
        <v>1.45</v>
      </c>
      <c r="G88" s="9">
        <v>0.05</v>
      </c>
      <c r="H88" s="9">
        <v>0.4</v>
      </c>
      <c r="J88" s="12">
        <v>50</v>
      </c>
      <c r="K88" s="9">
        <f t="shared" si="16"/>
        <v>9.4499999999999993</v>
      </c>
      <c r="L88" s="9">
        <f t="shared" si="15"/>
        <v>1.45</v>
      </c>
      <c r="M88" s="9">
        <f t="shared" si="15"/>
        <v>4.9999999999999996E-2</v>
      </c>
      <c r="N88" s="9">
        <f t="shared" si="15"/>
        <v>0.39999999999999997</v>
      </c>
    </row>
    <row r="89" spans="1:14" ht="18.95" customHeight="1">
      <c r="A89" s="249"/>
      <c r="B89" s="210" t="s">
        <v>53</v>
      </c>
      <c r="C89" s="37"/>
      <c r="D89" s="12">
        <v>50</v>
      </c>
      <c r="E89" s="9">
        <v>24.038</v>
      </c>
      <c r="F89" s="9">
        <v>6.74</v>
      </c>
      <c r="G89" s="9">
        <v>0</v>
      </c>
      <c r="H89" s="9">
        <v>0</v>
      </c>
      <c r="J89" s="12">
        <v>50</v>
      </c>
      <c r="K89" s="9">
        <f t="shared" si="16"/>
        <v>24.038</v>
      </c>
      <c r="L89" s="9">
        <f t="shared" si="15"/>
        <v>6.74</v>
      </c>
      <c r="M89" s="9">
        <f t="shared" si="15"/>
        <v>0</v>
      </c>
      <c r="N89" s="9">
        <v>0</v>
      </c>
    </row>
    <row r="90" spans="1:14" ht="18.95" customHeight="1">
      <c r="A90" s="401" t="s">
        <v>39</v>
      </c>
      <c r="B90" s="402"/>
      <c r="C90" s="403"/>
      <c r="D90" s="276"/>
      <c r="E90" s="34">
        <f>SUM(E75,E77:E89)</f>
        <v>667.50875000000019</v>
      </c>
      <c r="F90" s="34">
        <f t="shared" ref="F90:H90" si="17">SUM(F75,F77:F89)</f>
        <v>96.130299999999991</v>
      </c>
      <c r="G90" s="34">
        <f t="shared" si="17"/>
        <v>20.448250000000002</v>
      </c>
      <c r="H90" s="34">
        <f t="shared" si="17"/>
        <v>25.887549999999997</v>
      </c>
      <c r="J90" s="32"/>
      <c r="K90" s="279">
        <f>SUM(K75,K77:K89)</f>
        <v>841.43325000000027</v>
      </c>
      <c r="L90" s="279">
        <f t="shared" ref="L90:N90" si="18">SUM(L75,L77:L89)</f>
        <v>122.15429999999999</v>
      </c>
      <c r="M90" s="279">
        <f t="shared" si="18"/>
        <v>25.044249999999998</v>
      </c>
      <c r="N90" s="279">
        <f t="shared" si="18"/>
        <v>33.748550000000002</v>
      </c>
    </row>
    <row r="91" spans="1:14" ht="18.95" customHeight="1">
      <c r="A91" s="359" t="s">
        <v>99</v>
      </c>
      <c r="B91" s="360"/>
      <c r="C91" s="360"/>
      <c r="D91" s="361"/>
      <c r="E91" s="8">
        <f>AVERAGE(E24,E41,E55,E73,E90)</f>
        <v>701.34009000000026</v>
      </c>
      <c r="F91" s="7">
        <f>AVERAGE(F24,F41,F55,F73,F90)</f>
        <v>89.412170000000003</v>
      </c>
      <c r="G91" s="7">
        <f>AVERAGE(G24,G41,G55,G73,G90)</f>
        <v>27.055870000000006</v>
      </c>
      <c r="H91" s="7">
        <f>AVERAGE(H24,H41,H55,H73,H90)</f>
        <v>26.829810000000002</v>
      </c>
      <c r="J91" s="334"/>
      <c r="K91" s="8">
        <f>AVERAGE(K25,K42,K55,K73,K90)</f>
        <v>844.36250000000018</v>
      </c>
      <c r="L91" s="7">
        <f>AVERAGE(L25,L42,L55,L73,L90)</f>
        <v>113.20958333333333</v>
      </c>
      <c r="M91" s="7">
        <f>AVERAGE(M25,M42,M55,M73,M90)</f>
        <v>29.481316666666668</v>
      </c>
      <c r="N91" s="7">
        <f>AVERAGE(N25,N42,N55,N73,N90)</f>
        <v>31.630527777777775</v>
      </c>
    </row>
    <row r="92" spans="1:14" ht="18.95" customHeight="1">
      <c r="A92" s="6"/>
      <c r="B92" s="5"/>
      <c r="C92" s="362" t="s">
        <v>457</v>
      </c>
      <c r="D92" s="363"/>
      <c r="E92" s="277"/>
      <c r="F92" s="4">
        <f>(F91*4)/E91*100</f>
        <v>50.995042932737512</v>
      </c>
      <c r="G92" s="4">
        <f>(G91*9)/E91*100</f>
        <v>34.719650775988001</v>
      </c>
      <c r="H92" s="4">
        <f>(H91*4)/E91*100</f>
        <v>15.302025583622344</v>
      </c>
      <c r="J92" s="335"/>
      <c r="K92" s="277"/>
      <c r="L92" s="4">
        <f>(L91*4)/K91*100</f>
        <v>53.630796409519988</v>
      </c>
      <c r="M92" s="4">
        <f>(M91*9)/K91*100</f>
        <v>31.423926334956843</v>
      </c>
      <c r="N92" s="4">
        <f>(N91*4)/K91*100</f>
        <v>14.984335650992445</v>
      </c>
    </row>
    <row r="93" spans="1:14" ht="18.95" customHeight="1">
      <c r="A93" s="6"/>
      <c r="B93" s="5"/>
      <c r="C93" s="362" t="s">
        <v>101</v>
      </c>
      <c r="D93" s="363"/>
      <c r="E93" s="336" t="s">
        <v>102</v>
      </c>
      <c r="F93" s="337" t="s">
        <v>103</v>
      </c>
      <c r="G93" s="337" t="s">
        <v>104</v>
      </c>
      <c r="H93" s="337" t="s">
        <v>105</v>
      </c>
      <c r="J93" s="344"/>
      <c r="K93" s="277" t="s">
        <v>106</v>
      </c>
      <c r="L93" s="4" t="s">
        <v>103</v>
      </c>
      <c r="M93" s="4" t="s">
        <v>104</v>
      </c>
      <c r="N93" s="4" t="s">
        <v>105</v>
      </c>
    </row>
    <row r="94" spans="1:14" ht="18.95" customHeight="1">
      <c r="A94" s="388" t="s">
        <v>107</v>
      </c>
      <c r="B94" s="389"/>
      <c r="C94" s="389"/>
      <c r="D94" s="389"/>
      <c r="E94" s="389"/>
      <c r="F94" s="389"/>
      <c r="G94" s="389"/>
      <c r="H94" s="389"/>
      <c r="I94" s="389"/>
      <c r="J94" s="389"/>
      <c r="K94" s="389"/>
      <c r="L94" s="389"/>
      <c r="M94" s="389"/>
      <c r="N94" s="390"/>
    </row>
    <row r="95" spans="1:14" ht="18.95" customHeight="1">
      <c r="A95" s="391" t="s">
        <v>108</v>
      </c>
      <c r="B95" s="392"/>
      <c r="C95" s="392"/>
      <c r="D95" s="392"/>
      <c r="E95" s="392"/>
      <c r="F95" s="392"/>
      <c r="G95" s="392"/>
      <c r="H95" s="392"/>
      <c r="N95" s="338"/>
    </row>
    <row r="96" spans="1:14" ht="18.95" customHeight="1">
      <c r="A96" s="391" t="s">
        <v>109</v>
      </c>
      <c r="B96" s="392"/>
      <c r="C96" s="392"/>
      <c r="D96" s="392"/>
      <c r="E96" s="392"/>
      <c r="F96" s="392"/>
      <c r="G96" s="392"/>
      <c r="H96" s="392"/>
      <c r="N96" s="338"/>
    </row>
    <row r="97" spans="1:14" ht="18.95" customHeight="1">
      <c r="A97" s="393" t="s">
        <v>110</v>
      </c>
      <c r="B97" s="394"/>
      <c r="C97" s="394"/>
      <c r="D97" s="394"/>
      <c r="E97" s="394"/>
      <c r="F97" s="394"/>
      <c r="G97" s="394"/>
      <c r="H97" s="394"/>
      <c r="N97" s="338"/>
    </row>
    <row r="98" spans="1:14" ht="18.95" customHeight="1">
      <c r="A98" s="393" t="s">
        <v>111</v>
      </c>
      <c r="B98" s="394"/>
      <c r="C98" s="394"/>
      <c r="D98" s="394"/>
      <c r="E98" s="394"/>
      <c r="F98" s="394"/>
      <c r="G98" s="394"/>
      <c r="H98" s="394"/>
      <c r="N98" s="338"/>
    </row>
    <row r="99" spans="1:14" ht="18.95" customHeight="1">
      <c r="A99" s="388" t="s">
        <v>112</v>
      </c>
      <c r="B99" s="389"/>
      <c r="C99" s="389"/>
      <c r="D99" s="389"/>
      <c r="E99" s="389"/>
      <c r="F99" s="389"/>
      <c r="G99" s="389"/>
      <c r="H99" s="389"/>
      <c r="I99" s="389"/>
      <c r="J99" s="389"/>
      <c r="K99" s="389"/>
      <c r="L99" s="389"/>
      <c r="M99" s="389"/>
      <c r="N99" s="390"/>
    </row>
    <row r="100" spans="1:14" ht="18.95" customHeight="1">
      <c r="A100" s="79" t="s">
        <v>113</v>
      </c>
      <c r="B100" s="340" t="s">
        <v>114</v>
      </c>
      <c r="C100" s="340"/>
      <c r="D100" s="340"/>
      <c r="E100" s="341"/>
      <c r="F100" s="341"/>
      <c r="G100" s="341"/>
      <c r="H100" s="341"/>
      <c r="J100" s="340"/>
      <c r="K100" s="341"/>
      <c r="L100" s="341"/>
      <c r="M100" s="341"/>
      <c r="N100" s="78"/>
    </row>
    <row r="101" spans="1:14" ht="18.95" customHeight="1">
      <c r="A101" s="79" t="s">
        <v>115</v>
      </c>
      <c r="B101" s="340" t="s">
        <v>116</v>
      </c>
      <c r="C101" s="340"/>
      <c r="D101" s="340"/>
      <c r="E101" s="341"/>
      <c r="F101" s="341"/>
      <c r="G101" s="341"/>
      <c r="H101" s="341"/>
      <c r="J101" s="340"/>
      <c r="K101" s="341"/>
      <c r="L101" s="341"/>
      <c r="M101" s="341"/>
      <c r="N101" s="78"/>
    </row>
    <row r="102" spans="1:14" ht="18.95" customHeight="1">
      <c r="A102" s="79" t="s">
        <v>117</v>
      </c>
      <c r="B102" s="340" t="s">
        <v>118</v>
      </c>
      <c r="C102" s="340"/>
      <c r="D102" s="340"/>
      <c r="E102" s="341"/>
      <c r="F102" s="341"/>
      <c r="G102" s="341"/>
      <c r="H102" s="341"/>
      <c r="N102" s="338"/>
    </row>
    <row r="103" spans="1:14" ht="18.95" customHeight="1">
      <c r="A103" s="388" t="s">
        <v>119</v>
      </c>
      <c r="B103" s="389"/>
      <c r="C103" s="389"/>
      <c r="D103" s="389"/>
      <c r="E103" s="389"/>
      <c r="F103" s="389"/>
      <c r="G103" s="389"/>
      <c r="H103" s="389"/>
      <c r="I103" s="389"/>
      <c r="J103" s="389"/>
      <c r="K103" s="389"/>
      <c r="L103" s="389"/>
      <c r="M103" s="389"/>
      <c r="N103" s="390"/>
    </row>
    <row r="104" spans="1:14" ht="18.95" customHeight="1">
      <c r="A104" s="79" t="s">
        <v>120</v>
      </c>
      <c r="B104" s="342"/>
      <c r="C104" s="342"/>
      <c r="D104" s="342"/>
      <c r="E104" s="342"/>
      <c r="F104" s="342"/>
      <c r="G104" s="342"/>
      <c r="H104" s="342"/>
      <c r="N104" s="338"/>
    </row>
    <row r="105" spans="1:14">
      <c r="A105" s="348" t="s">
        <v>121</v>
      </c>
      <c r="B105" s="81"/>
      <c r="C105" s="81"/>
      <c r="D105" s="81"/>
      <c r="E105" s="81"/>
      <c r="F105" s="81"/>
      <c r="G105" s="81"/>
      <c r="H105" s="81"/>
      <c r="I105" s="81"/>
      <c r="J105" s="81"/>
      <c r="K105" s="81"/>
      <c r="L105" s="81"/>
      <c r="M105" s="81"/>
      <c r="N105" s="339"/>
    </row>
  </sheetData>
  <mergeCells count="20">
    <mergeCell ref="J7:N7"/>
    <mergeCell ref="A1:B5"/>
    <mergeCell ref="A6:B6"/>
    <mergeCell ref="A91:D91"/>
    <mergeCell ref="C92:D92"/>
    <mergeCell ref="C1:C7"/>
    <mergeCell ref="D7:H7"/>
    <mergeCell ref="A103:N103"/>
    <mergeCell ref="A99:N99"/>
    <mergeCell ref="C93:D93"/>
    <mergeCell ref="A24:C24"/>
    <mergeCell ref="A41:C41"/>
    <mergeCell ref="A55:C55"/>
    <mergeCell ref="A73:C73"/>
    <mergeCell ref="A90:C90"/>
    <mergeCell ref="A94:N94"/>
    <mergeCell ref="A95:H95"/>
    <mergeCell ref="A96:H96"/>
    <mergeCell ref="A97:H97"/>
    <mergeCell ref="A98:H98"/>
  </mergeCells>
  <pageMargins left="0.7" right="0.7" top="0.75" bottom="0.75" header="0.3" footer="0.3"/>
  <pageSetup paperSize="9" scale="48" fitToHeight="0" orientation="landscape" r:id="rId1"/>
  <rowBreaks count="2" manualBreakCount="2">
    <brk id="41" max="7" man="1"/>
    <brk id="73" max="7" man="1"/>
  </rowBreaks>
  <colBreaks count="2" manualBreakCount="2">
    <brk id="2" max="99" man="1"/>
    <brk id="9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40776-2069-44C0-A660-BCACE2CD0B0A}">
  <sheetPr>
    <pageSetUpPr fitToPage="1"/>
  </sheetPr>
  <dimension ref="A1:N134"/>
  <sheetViews>
    <sheetView topLeftCell="A83" zoomScale="80" zoomScaleNormal="80" workbookViewId="0">
      <selection activeCell="B144" sqref="B144"/>
    </sheetView>
  </sheetViews>
  <sheetFormatPr defaultRowHeight="15"/>
  <cols>
    <col min="1" max="1" width="9" style="19"/>
    <col min="2" max="2" width="59" style="19" bestFit="1" customWidth="1"/>
    <col min="3" max="3" width="12.625" style="19" customWidth="1"/>
    <col min="4" max="4" width="9" style="19"/>
    <col min="5" max="5" width="51.125" style="19" bestFit="1" customWidth="1"/>
    <col min="6" max="6" width="13.875" style="19" customWidth="1"/>
    <col min="7" max="7" width="9" style="19"/>
    <col min="8" max="8" width="38.125" style="19" customWidth="1"/>
    <col min="9" max="9" width="9" style="19"/>
    <col min="10" max="10" width="53.25" style="19" bestFit="1" customWidth="1"/>
    <col min="11" max="11" width="9" style="19"/>
    <col min="12" max="12" width="22.75" style="19" bestFit="1" customWidth="1"/>
    <col min="13" max="16384" width="9" style="19"/>
  </cols>
  <sheetData>
    <row r="1" spans="1:12">
      <c r="B1" s="92" t="s">
        <v>502</v>
      </c>
      <c r="C1" s="65" t="s">
        <v>503</v>
      </c>
    </row>
    <row r="2" spans="1:12">
      <c r="B2" s="93" t="s">
        <v>504</v>
      </c>
      <c r="C2" s="61" t="s">
        <v>505</v>
      </c>
    </row>
    <row r="3" spans="1:12">
      <c r="B3" s="94" t="s">
        <v>506</v>
      </c>
      <c r="C3" s="65" t="s">
        <v>507</v>
      </c>
      <c r="D3" s="95" t="s">
        <v>508</v>
      </c>
      <c r="E3" s="61" t="s">
        <v>509</v>
      </c>
    </row>
    <row r="4" spans="1:12">
      <c r="B4" s="96" t="s">
        <v>510</v>
      </c>
      <c r="C4" s="65" t="s">
        <v>511</v>
      </c>
      <c r="D4" s="97" t="s">
        <v>512</v>
      </c>
      <c r="E4" s="61" t="s">
        <v>513</v>
      </c>
    </row>
    <row r="5" spans="1:12">
      <c r="B5" s="98" t="s">
        <v>514</v>
      </c>
      <c r="C5" s="61" t="s">
        <v>515</v>
      </c>
      <c r="D5" s="99" t="s">
        <v>516</v>
      </c>
      <c r="E5" s="61" t="s">
        <v>517</v>
      </c>
    </row>
    <row r="6" spans="1:12">
      <c r="B6" s="100" t="s">
        <v>518</v>
      </c>
      <c r="C6" s="61" t="s">
        <v>519</v>
      </c>
    </row>
    <row r="7" spans="1:12">
      <c r="B7" s="101" t="s">
        <v>520</v>
      </c>
      <c r="C7" s="61" t="s">
        <v>521</v>
      </c>
    </row>
    <row r="8" spans="1:12" ht="31.5">
      <c r="A8" s="102" t="str">
        <f>Nädal_45!A7</f>
        <v>45. nädal</v>
      </c>
      <c r="B8" s="280" t="s">
        <v>522</v>
      </c>
      <c r="C8" s="103" t="s">
        <v>523</v>
      </c>
      <c r="D8" s="103" t="s">
        <v>524</v>
      </c>
      <c r="E8" s="102" t="s">
        <v>15</v>
      </c>
      <c r="F8" s="103" t="s">
        <v>525</v>
      </c>
      <c r="G8" s="102" t="str">
        <f>Nädal_45!A7</f>
        <v>45. nädal</v>
      </c>
      <c r="H8" s="102" t="s">
        <v>526</v>
      </c>
      <c r="I8" s="102" t="str">
        <f>Nädal_45!A7</f>
        <v>45. nädal</v>
      </c>
      <c r="J8" s="102" t="s">
        <v>527</v>
      </c>
      <c r="K8" s="102" t="str">
        <f>Nädal_45!A7</f>
        <v>45. nädal</v>
      </c>
      <c r="L8" s="102" t="s">
        <v>528</v>
      </c>
    </row>
    <row r="9" spans="1:12">
      <c r="A9" s="423" t="s">
        <v>529</v>
      </c>
      <c r="B9" s="281" t="str">
        <f>Nädal_45!B9</f>
        <v>Kana-karrikaste (L)</v>
      </c>
      <c r="C9" s="414" t="s">
        <v>530</v>
      </c>
      <c r="D9" s="99" t="s">
        <v>516</v>
      </c>
      <c r="E9" s="282" t="str">
        <f>Nädal_45!B10</f>
        <v>Kikerhernekarri (L)</v>
      </c>
      <c r="F9" s="205"/>
      <c r="G9" s="410" t="s">
        <v>529</v>
      </c>
      <c r="H9" s="104" t="str">
        <f>Nädal_45!B11</f>
        <v>Täisterapasta/pasta (G) (mahe)</v>
      </c>
      <c r="I9" s="410" t="s">
        <v>529</v>
      </c>
      <c r="J9" s="105" t="str">
        <f>Nädal_45!B15</f>
        <v>Peedi-küüslaugusalat</v>
      </c>
      <c r="K9" s="410" t="s">
        <v>529</v>
      </c>
      <c r="L9" s="106" t="str">
        <f>Nädal_45!B22</f>
        <v>Nuikapsas</v>
      </c>
    </row>
    <row r="10" spans="1:12" ht="15.75" customHeight="1">
      <c r="A10" s="424"/>
      <c r="B10" s="108"/>
      <c r="C10" s="415"/>
      <c r="D10" s="139"/>
      <c r="E10" s="110"/>
      <c r="F10" s="111" t="s">
        <v>531</v>
      </c>
      <c r="G10" s="413"/>
      <c r="H10" s="104" t="str">
        <f>Nädal_45!B12</f>
        <v xml:space="preserve">Tatar, aurutatud </v>
      </c>
      <c r="I10" s="413"/>
      <c r="J10" s="105" t="str">
        <f>Nädal_45!B16</f>
        <v>Hiina kapsas, tomat, redis (mahe)</v>
      </c>
      <c r="K10" s="413"/>
      <c r="L10" s="106" t="str">
        <f>Nädal_45!B23</f>
        <v xml:space="preserve">Pirn </v>
      </c>
    </row>
    <row r="11" spans="1:12">
      <c r="A11" s="424"/>
      <c r="B11" s="283"/>
      <c r="C11" s="416"/>
      <c r="D11" s="284"/>
      <c r="E11" s="110"/>
      <c r="F11" s="111"/>
      <c r="G11" s="413"/>
      <c r="H11" s="104" t="str">
        <f>Nädal_45!B13</f>
        <v>Porgand, aurutatud</v>
      </c>
      <c r="I11" s="413"/>
      <c r="J11" s="105"/>
      <c r="K11" s="413"/>
      <c r="L11" s="87"/>
    </row>
    <row r="12" spans="1:12">
      <c r="A12" s="423" t="s">
        <v>532</v>
      </c>
      <c r="B12" s="285" t="str">
        <f>Nädal_45!B26</f>
        <v xml:space="preserve">Värskekapsaborš sealihaga </v>
      </c>
      <c r="C12" s="434" t="s">
        <v>533</v>
      </c>
      <c r="D12" s="95" t="s">
        <v>508</v>
      </c>
      <c r="E12" s="282" t="str">
        <f>Nädal_45!B27</f>
        <v xml:space="preserve">Värskekapsaborš punaste ubadega </v>
      </c>
      <c r="F12" s="205"/>
      <c r="G12" s="410" t="s">
        <v>532</v>
      </c>
      <c r="H12" s="104"/>
      <c r="I12" s="423" t="s">
        <v>532</v>
      </c>
      <c r="J12" s="286"/>
      <c r="K12" s="439" t="s">
        <v>532</v>
      </c>
      <c r="L12" s="106" t="str">
        <f>Nädal_45!B36</f>
        <v xml:space="preserve">Porgand </v>
      </c>
    </row>
    <row r="13" spans="1:12">
      <c r="A13" s="424"/>
      <c r="B13" s="113" t="str">
        <f>Nädal_45!B29</f>
        <v>Marja-mannavaht mustsõstra kastmega (G)</v>
      </c>
      <c r="C13" s="444"/>
      <c r="D13" s="139"/>
      <c r="E13" s="110"/>
      <c r="F13" s="111" t="s">
        <v>534</v>
      </c>
      <c r="G13" s="413"/>
      <c r="H13" s="104"/>
      <c r="I13" s="424"/>
      <c r="J13" s="464"/>
      <c r="K13" s="445"/>
      <c r="L13" s="106" t="str">
        <f>Nädal_45!B37</f>
        <v>Õun (mahe)</v>
      </c>
    </row>
    <row r="14" spans="1:12">
      <c r="A14" s="425"/>
      <c r="B14" s="287" t="str">
        <f>Nädal_45!B30</f>
        <v>Maasika-kohupiimakreem (L)</v>
      </c>
      <c r="C14" s="435"/>
      <c r="D14" s="284"/>
      <c r="E14" s="288"/>
      <c r="F14" s="206"/>
      <c r="G14" s="411"/>
      <c r="H14" s="104"/>
      <c r="I14" s="425"/>
      <c r="J14" s="465"/>
      <c r="K14" s="440"/>
      <c r="L14" s="290"/>
    </row>
    <row r="15" spans="1:12">
      <c r="A15" s="410" t="s">
        <v>516</v>
      </c>
      <c r="B15" s="116" t="str">
        <f>Nädal_45!B40</f>
        <v>Lõhetükid koorekastmes (G, L)</v>
      </c>
      <c r="C15" s="414" t="s">
        <v>535</v>
      </c>
      <c r="D15" s="291"/>
      <c r="E15" s="292" t="str">
        <f>Nädal_45!B41</f>
        <v>Juurviljastrooganov (G, L)</v>
      </c>
      <c r="F15" s="205" t="s">
        <v>536</v>
      </c>
      <c r="G15" s="410" t="s">
        <v>516</v>
      </c>
      <c r="H15" s="104" t="str">
        <f>Nädal_45!B42</f>
        <v>Riis, aurutatud (mahe)</v>
      </c>
      <c r="I15" s="410" t="s">
        <v>516</v>
      </c>
      <c r="J15" s="293" t="str">
        <f>Nädal_45!B47</f>
        <v>Porgandi-melonisalat</v>
      </c>
      <c r="K15" s="410" t="s">
        <v>516</v>
      </c>
      <c r="L15" s="106" t="str">
        <f>Nädal_45!B54</f>
        <v>Valge redis</v>
      </c>
    </row>
    <row r="16" spans="1:12">
      <c r="A16" s="413"/>
      <c r="B16" s="116"/>
      <c r="C16" s="415"/>
      <c r="D16" s="139"/>
      <c r="E16" s="110"/>
      <c r="F16" s="111"/>
      <c r="G16" s="413"/>
      <c r="H16" s="104" t="str">
        <f>Nädal_45!B43</f>
        <v>Kartul, aurutatud (mahe)</v>
      </c>
      <c r="I16" s="413"/>
      <c r="J16" s="294" t="str">
        <f>Nädal_45!B48</f>
        <v>Kapsas (mahe), peet, roheline hernes</v>
      </c>
      <c r="K16" s="413"/>
      <c r="L16" s="106" t="str">
        <f>Nädal_45!B55</f>
        <v xml:space="preserve">Pirn </v>
      </c>
    </row>
    <row r="17" spans="1:14" ht="15.75">
      <c r="A17" s="107"/>
      <c r="B17" s="116" t="str">
        <f>Nädal_45!B45</f>
        <v>Külm küüslaugu-jogurtikaste (L)</v>
      </c>
      <c r="C17" s="159"/>
      <c r="D17" s="327"/>
      <c r="E17" s="110"/>
      <c r="F17" s="111"/>
      <c r="G17" s="112"/>
      <c r="H17" s="104" t="str">
        <f>Nädal_45!B44</f>
        <v>Ahjuköögiviljad</v>
      </c>
      <c r="I17" s="107"/>
      <c r="J17" s="116"/>
      <c r="K17" s="114"/>
      <c r="L17" s="290"/>
      <c r="M17" s="118"/>
      <c r="N17" s="463"/>
    </row>
    <row r="18" spans="1:14">
      <c r="A18" s="423" t="s">
        <v>537</v>
      </c>
      <c r="B18" s="295" t="str">
        <f>Nädal_45!B58</f>
        <v>Kodune seljanka (G)</v>
      </c>
      <c r="C18" s="456" t="s">
        <v>538</v>
      </c>
      <c r="D18" s="97" t="s">
        <v>512</v>
      </c>
      <c r="E18" s="282" t="str">
        <f>Nädal_45!B59</f>
        <v xml:space="preserve">Seeneseljanka </v>
      </c>
      <c r="F18" s="205" t="s">
        <v>539</v>
      </c>
      <c r="G18" s="410" t="s">
        <v>537</v>
      </c>
      <c r="H18" s="120"/>
      <c r="I18" s="423" t="s">
        <v>537</v>
      </c>
      <c r="J18" s="286"/>
      <c r="K18" s="439" t="s">
        <v>537</v>
      </c>
      <c r="L18" s="106" t="str">
        <f>Nädal_45!B67</f>
        <v xml:space="preserve">Porgand </v>
      </c>
      <c r="N18" s="463"/>
    </row>
    <row r="19" spans="1:14">
      <c r="A19" s="424"/>
      <c r="B19" s="121" t="str">
        <f>Nädal_45!B61</f>
        <v>Marjasmuuti (L)</v>
      </c>
      <c r="C19" s="457"/>
      <c r="D19" s="139"/>
      <c r="E19" s="110"/>
      <c r="F19" s="111"/>
      <c r="G19" s="413"/>
      <c r="H19" s="120"/>
      <c r="I19" s="424"/>
      <c r="J19" s="385"/>
      <c r="K19" s="445"/>
      <c r="L19" s="106" t="str">
        <f>Nädal_45!B68</f>
        <v>Õun (mahe)</v>
      </c>
      <c r="N19" s="119"/>
    </row>
    <row r="20" spans="1:14">
      <c r="A20" s="425"/>
      <c r="B20" s="296" t="str">
        <f>Nädal_45!B62</f>
        <v>Pannkook moosiga (G, L, M)</v>
      </c>
      <c r="C20" s="458"/>
      <c r="D20" s="284"/>
      <c r="E20" s="288"/>
      <c r="F20" s="206"/>
      <c r="G20" s="411"/>
      <c r="H20" s="120"/>
      <c r="I20" s="425"/>
      <c r="J20" s="459"/>
      <c r="K20" s="440"/>
      <c r="L20" s="290"/>
    </row>
    <row r="21" spans="1:14">
      <c r="A21" s="410" t="s">
        <v>540</v>
      </c>
      <c r="B21" s="116" t="str">
        <f>Nädal_45!B71</f>
        <v>Tex-mex veisehakklihakaste</v>
      </c>
      <c r="C21" s="441" t="s">
        <v>541</v>
      </c>
      <c r="D21" s="99" t="s">
        <v>516</v>
      </c>
      <c r="E21" s="298" t="str">
        <f>Nädal_45!B72</f>
        <v>Tex-mex kaste hakksojaga</v>
      </c>
      <c r="F21" s="205" t="s">
        <v>542</v>
      </c>
      <c r="G21" s="410" t="s">
        <v>540</v>
      </c>
      <c r="H21" s="123" t="str">
        <f>Nädal_45!B73</f>
        <v>Täisterapasta/pasta (G) (mahe)</v>
      </c>
      <c r="I21" s="410" t="s">
        <v>540</v>
      </c>
      <c r="J21" s="293" t="str">
        <f>Nädal_45!B78</f>
        <v>Porgand, paprika, porrulauk (mahe kapsas)</v>
      </c>
      <c r="K21" s="410" t="s">
        <v>540</v>
      </c>
      <c r="L21" s="106" t="str">
        <f>Nädal_45!B84</f>
        <v>Valge redis</v>
      </c>
    </row>
    <row r="22" spans="1:14">
      <c r="A22" s="413"/>
      <c r="B22" s="116"/>
      <c r="C22" s="442"/>
      <c r="D22" s="139"/>
      <c r="E22" s="110"/>
      <c r="F22" s="111"/>
      <c r="G22" s="413"/>
      <c r="H22" s="123" t="str">
        <f>Nädal_45!B74</f>
        <v xml:space="preserve">Riis, aurutatud </v>
      </c>
      <c r="I22" s="413"/>
      <c r="J22" s="293" t="str">
        <f>Nädal_45!B79</f>
        <v>Seemnesegu (mahe)</v>
      </c>
      <c r="K22" s="413"/>
      <c r="L22" s="106" t="str">
        <f>Nädal_45!B85</f>
        <v>Õun (mahe)</v>
      </c>
    </row>
    <row r="23" spans="1:14">
      <c r="A23" s="411"/>
      <c r="B23" s="117"/>
      <c r="C23" s="443"/>
      <c r="D23" s="284"/>
      <c r="E23" s="288"/>
      <c r="F23" s="206"/>
      <c r="G23" s="411"/>
      <c r="H23" s="123" t="str">
        <f>Nädal_45!B75</f>
        <v>Peet, röstitud</v>
      </c>
      <c r="I23" s="411"/>
      <c r="J23" s="293"/>
      <c r="K23" s="411"/>
      <c r="L23" s="290"/>
    </row>
    <row r="24" spans="1:14" ht="31.5">
      <c r="A24" s="102" t="str">
        <f>Nädal_46!A7</f>
        <v>46. nädal</v>
      </c>
      <c r="B24" s="280" t="s">
        <v>522</v>
      </c>
      <c r="C24" s="103" t="s">
        <v>523</v>
      </c>
      <c r="D24" s="103" t="s">
        <v>524</v>
      </c>
      <c r="E24" s="102" t="s">
        <v>15</v>
      </c>
      <c r="F24" s="103" t="s">
        <v>525</v>
      </c>
      <c r="G24" s="102" t="str">
        <f>Nädal_46!A7</f>
        <v>46. nädal</v>
      </c>
      <c r="H24" s="102" t="s">
        <v>526</v>
      </c>
      <c r="I24" s="102" t="str">
        <f>Nädal_46!A7</f>
        <v>46. nädal</v>
      </c>
      <c r="J24" s="102" t="s">
        <v>527</v>
      </c>
      <c r="K24" s="102" t="str">
        <f>Nädal_46!A7</f>
        <v>46. nädal</v>
      </c>
      <c r="L24" s="102" t="s">
        <v>528</v>
      </c>
    </row>
    <row r="25" spans="1:14">
      <c r="A25" s="423" t="s">
        <v>529</v>
      </c>
      <c r="B25" s="299" t="str">
        <f>Nädal_46!B9</f>
        <v>Koorene kanakaste peterselliga (G, L)</v>
      </c>
      <c r="C25" s="414" t="s">
        <v>530</v>
      </c>
      <c r="D25" s="327"/>
      <c r="E25" s="282" t="str">
        <f>Nädal_46!B10</f>
        <v>Stoovitud porgandid (G, L)</v>
      </c>
      <c r="F25" s="205"/>
      <c r="G25" s="410" t="s">
        <v>529</v>
      </c>
      <c r="H25" s="104" t="str">
        <f>Nädal_46!B11</f>
        <v xml:space="preserve">Tatar, aurutatud </v>
      </c>
      <c r="I25" s="410" t="s">
        <v>529</v>
      </c>
      <c r="J25" s="106" t="str">
        <f>Nädal_46!B16</f>
        <v>Hiina kapsas, tomat, mais</v>
      </c>
      <c r="K25" s="410" t="s">
        <v>529</v>
      </c>
      <c r="L25" s="106" t="str">
        <f>Nädal_46!B22</f>
        <v xml:space="preserve">Porgand </v>
      </c>
    </row>
    <row r="26" spans="1:14">
      <c r="A26" s="424" t="s">
        <v>532</v>
      </c>
      <c r="B26" s="116"/>
      <c r="C26" s="415"/>
      <c r="D26" s="139"/>
      <c r="E26" s="110"/>
      <c r="F26" s="111" t="s">
        <v>543</v>
      </c>
      <c r="G26" s="413" t="s">
        <v>532</v>
      </c>
      <c r="H26" s="104" t="str">
        <f>Nädal_46!B12</f>
        <v>Kuskuss, aurutatud (G)</v>
      </c>
      <c r="I26" s="413" t="s">
        <v>532</v>
      </c>
      <c r="J26" s="106" t="str">
        <f>Nädal_46!B15</f>
        <v>Peedi-rohelisesibulasalat (L) (mahe peet)</v>
      </c>
      <c r="K26" s="413" t="s">
        <v>532</v>
      </c>
      <c r="L26" s="106" t="str">
        <f>Nädal_46!B23</f>
        <v xml:space="preserve">Pirn </v>
      </c>
    </row>
    <row r="27" spans="1:14">
      <c r="A27" s="425" t="s">
        <v>516</v>
      </c>
      <c r="B27" s="300"/>
      <c r="C27" s="416"/>
      <c r="D27" s="284"/>
      <c r="E27" s="288"/>
      <c r="F27" s="206"/>
      <c r="G27" s="411" t="s">
        <v>516</v>
      </c>
      <c r="H27" s="104" t="str">
        <f>Nädal_46!B13</f>
        <v>Brokoli, aurutatud</v>
      </c>
      <c r="I27" s="411" t="s">
        <v>516</v>
      </c>
      <c r="J27" s="106"/>
      <c r="K27" s="411" t="s">
        <v>516</v>
      </c>
      <c r="L27" s="290"/>
    </row>
    <row r="28" spans="1:14">
      <c r="A28" s="423" t="s">
        <v>532</v>
      </c>
      <c r="B28" s="124" t="str">
        <f>Nädal_46!B26</f>
        <v>Hakkliha-suvikõrvitsapikkpoiss (M, PT)</v>
      </c>
      <c r="C28" s="460" t="s">
        <v>538</v>
      </c>
      <c r="D28" s="99" t="s">
        <v>516</v>
      </c>
      <c r="E28" s="298" t="str">
        <f>Nädal_46!B27</f>
        <v>Tofukaste tomati ja paprikaga (L)</v>
      </c>
      <c r="F28" s="205"/>
      <c r="G28" s="410" t="s">
        <v>532</v>
      </c>
      <c r="H28" s="66" t="str">
        <f>Nädal_46!B28</f>
        <v>Riis, aurutatud</v>
      </c>
      <c r="I28" s="423" t="s">
        <v>532</v>
      </c>
      <c r="J28" s="106" t="str">
        <f>Nädal_46!B33</f>
        <v>Brokoli ja porgand seesamiseemnetega</v>
      </c>
      <c r="K28" s="439" t="s">
        <v>532</v>
      </c>
      <c r="L28" s="106" t="str">
        <f>Nädal_46!B40</f>
        <v>Nuikapsas</v>
      </c>
    </row>
    <row r="29" spans="1:14">
      <c r="A29" s="424" t="s">
        <v>540</v>
      </c>
      <c r="B29" s="125"/>
      <c r="C29" s="461"/>
      <c r="D29" s="139"/>
      <c r="E29" s="110"/>
      <c r="F29" s="111" t="s">
        <v>544</v>
      </c>
      <c r="G29" s="413" t="s">
        <v>540</v>
      </c>
      <c r="H29" s="66" t="str">
        <f>Nädal_46!B29</f>
        <v>Kartul, aurutatud</v>
      </c>
      <c r="I29" s="424" t="s">
        <v>540</v>
      </c>
      <c r="J29" s="106" t="str">
        <f>Nädal_46!B34</f>
        <v>Salatisegu, roheline hernes, hapukurk</v>
      </c>
      <c r="K29" s="445" t="s">
        <v>540</v>
      </c>
      <c r="L29" s="106" t="str">
        <f>Nädal_46!B41</f>
        <v>Õun (mahe)</v>
      </c>
    </row>
    <row r="30" spans="1:14">
      <c r="A30" s="425" t="s">
        <v>545</v>
      </c>
      <c r="B30" s="301"/>
      <c r="C30" s="462"/>
      <c r="D30" s="284"/>
      <c r="E30" s="288"/>
      <c r="F30" s="206"/>
      <c r="G30" s="411" t="s">
        <v>545</v>
      </c>
      <c r="H30" s="66" t="str">
        <f>Nädal_46!B34</f>
        <v>Salatisegu, roheline hernes, hapukurk</v>
      </c>
      <c r="I30" s="425" t="s">
        <v>545</v>
      </c>
      <c r="J30" s="126"/>
      <c r="K30" s="440" t="s">
        <v>545</v>
      </c>
      <c r="L30" s="290"/>
    </row>
    <row r="31" spans="1:14">
      <c r="A31" s="410" t="s">
        <v>516</v>
      </c>
      <c r="B31" s="163" t="str">
        <f>Nädal_46!B44</f>
        <v>Selge kalasupp riisiga</v>
      </c>
      <c r="C31" s="452" t="s">
        <v>535</v>
      </c>
      <c r="D31" s="95" t="s">
        <v>508</v>
      </c>
      <c r="E31" s="282" t="str">
        <f>Nädal_46!B45</f>
        <v>Selge köögiviljasupp riivitud keedumunaga (M)</v>
      </c>
      <c r="F31" s="205" t="s">
        <v>546</v>
      </c>
      <c r="G31" s="410" t="s">
        <v>516</v>
      </c>
      <c r="H31" s="104"/>
      <c r="I31" s="410" t="s">
        <v>516</v>
      </c>
      <c r="J31" s="105"/>
      <c r="K31" s="410" t="s">
        <v>516</v>
      </c>
      <c r="L31" s="158" t="str">
        <f>Nädal_46!B53</f>
        <v>Valge redis</v>
      </c>
    </row>
    <row r="32" spans="1:14">
      <c r="A32" s="413"/>
      <c r="B32" s="121" t="str">
        <f>Nädal_46!B46</f>
        <v>Kohupiimakreem mustikakisselliga (L, VS)</v>
      </c>
      <c r="C32" s="453"/>
      <c r="D32" s="139"/>
      <c r="E32" s="110"/>
      <c r="F32" s="111"/>
      <c r="G32" s="413"/>
      <c r="H32" s="104"/>
      <c r="I32" s="413"/>
      <c r="J32" s="455"/>
      <c r="K32" s="413"/>
      <c r="L32" s="158" t="str">
        <f>Nädal_46!B54</f>
        <v xml:space="preserve">Pirn </v>
      </c>
    </row>
    <row r="33" spans="1:12">
      <c r="A33" s="411" t="s">
        <v>516</v>
      </c>
      <c r="B33" s="121" t="str">
        <f>Nädal_46!B47</f>
        <v>Kakaojogurt kirssidega (L)</v>
      </c>
      <c r="C33" s="454"/>
      <c r="D33" s="284"/>
      <c r="E33" s="288"/>
      <c r="F33" s="111"/>
      <c r="G33" s="411" t="s">
        <v>516</v>
      </c>
      <c r="H33" s="57"/>
      <c r="I33" s="411" t="s">
        <v>516</v>
      </c>
      <c r="J33" s="455"/>
      <c r="K33" s="411" t="s">
        <v>516</v>
      </c>
      <c r="L33" s="290"/>
    </row>
    <row r="34" spans="1:12">
      <c r="A34" s="423" t="s">
        <v>537</v>
      </c>
      <c r="B34" s="299" t="str">
        <f>Nädal_46!B57</f>
        <v xml:space="preserve">Raguu köögiviljade ja sealihaga </v>
      </c>
      <c r="C34" s="429" t="s">
        <v>533</v>
      </c>
      <c r="D34" s="99" t="s">
        <v>516</v>
      </c>
      <c r="E34" s="331" t="str">
        <f>Nädal_46!B58</f>
        <v>Koorene metsaseenekaste (G, L)</v>
      </c>
      <c r="F34" s="330"/>
      <c r="G34" s="439" t="s">
        <v>537</v>
      </c>
      <c r="H34" s="120" t="str">
        <f>Nädal_46!B59</f>
        <v>Kartulipüree (L)</v>
      </c>
      <c r="I34" s="423" t="s">
        <v>537</v>
      </c>
      <c r="J34" s="106" t="str">
        <f>Nädal_46!B63</f>
        <v>Hiina kapsa salat spinatiga</v>
      </c>
      <c r="K34" s="439" t="s">
        <v>537</v>
      </c>
      <c r="L34" s="106" t="str">
        <f>Nädal_46!B70</f>
        <v>Valge/punane peakapsas</v>
      </c>
    </row>
    <row r="35" spans="1:12">
      <c r="A35" s="424" t="s">
        <v>540</v>
      </c>
      <c r="B35" s="108"/>
      <c r="C35" s="430"/>
      <c r="D35" s="139"/>
      <c r="E35" s="144"/>
      <c r="F35" s="328" t="s">
        <v>539</v>
      </c>
      <c r="G35" s="445" t="s">
        <v>540</v>
      </c>
      <c r="H35" s="120" t="str">
        <f>Nädal_46!B60</f>
        <v xml:space="preserve">Tatar, aurutatud </v>
      </c>
      <c r="I35" s="424" t="s">
        <v>540</v>
      </c>
      <c r="J35" s="106" t="str">
        <f>Nädal_46!B64</f>
        <v>Porgand (mahe), mais, kurk</v>
      </c>
      <c r="K35" s="445" t="s">
        <v>540</v>
      </c>
      <c r="L35" s="106" t="str">
        <f>Nädal_46!B71</f>
        <v>Õun (mahe)</v>
      </c>
    </row>
    <row r="36" spans="1:12">
      <c r="A36" s="425" t="s">
        <v>547</v>
      </c>
      <c r="B36" s="302"/>
      <c r="C36" s="431"/>
      <c r="D36" s="284"/>
      <c r="E36" s="145"/>
      <c r="F36" s="329"/>
      <c r="G36" s="440" t="s">
        <v>547</v>
      </c>
      <c r="H36" s="120" t="str">
        <f>Nädal_46!B61</f>
        <v>Kapsas, röstitud</v>
      </c>
      <c r="I36" s="425" t="s">
        <v>547</v>
      </c>
      <c r="J36" s="105"/>
      <c r="K36" s="440" t="s">
        <v>547</v>
      </c>
      <c r="L36" s="290"/>
    </row>
    <row r="37" spans="1:12">
      <c r="A37" s="410" t="s">
        <v>540</v>
      </c>
      <c r="B37" s="124" t="str">
        <f>Nädal_46!B74</f>
        <v>Kanapada kõrvitsa ja roheliste ubadega (L)</v>
      </c>
      <c r="C37" s="414" t="s">
        <v>530</v>
      </c>
      <c r="D37" s="99" t="s">
        <v>516</v>
      </c>
      <c r="E37" s="303" t="str">
        <f>Nädal_46!B75</f>
        <v>Koorene herne- ja aedviljahautis (L)</v>
      </c>
      <c r="F37" s="111"/>
      <c r="G37" s="410" t="s">
        <v>540</v>
      </c>
      <c r="H37" s="123" t="str">
        <f>Nädal_46!B76</f>
        <v>Täisterapasta/pasta (G) (mahe)</v>
      </c>
      <c r="I37" s="410" t="s">
        <v>540</v>
      </c>
      <c r="J37" s="106" t="str">
        <f>Nädal_46!B81</f>
        <v>Hiina kapsa salat pirni ja Kreeka pähklitega (P)</v>
      </c>
      <c r="K37" s="410" t="s">
        <v>540</v>
      </c>
      <c r="L37" s="106" t="str">
        <f>Nädal_46!B88</f>
        <v>Valge redis</v>
      </c>
    </row>
    <row r="38" spans="1:12">
      <c r="A38" s="413"/>
      <c r="B38" s="124"/>
      <c r="C38" s="415"/>
      <c r="D38" s="139"/>
      <c r="E38" s="128"/>
      <c r="F38" s="111"/>
      <c r="G38" s="413"/>
      <c r="H38" s="123" t="str">
        <f>Nädal_46!B77</f>
        <v>Kinoa, keedetud</v>
      </c>
      <c r="I38" s="413"/>
      <c r="J38" s="106"/>
      <c r="K38" s="413"/>
      <c r="L38" s="106" t="str">
        <f>Nädal_46!B89</f>
        <v xml:space="preserve">Pirn </v>
      </c>
    </row>
    <row r="39" spans="1:12">
      <c r="A39" s="413" t="s">
        <v>532</v>
      </c>
      <c r="B39" s="124"/>
      <c r="C39" s="415"/>
      <c r="D39" s="139"/>
      <c r="E39" s="128"/>
      <c r="F39" s="111" t="s">
        <v>534</v>
      </c>
      <c r="G39" s="413" t="s">
        <v>532</v>
      </c>
      <c r="H39" s="123" t="str">
        <f>Nädal_46!B78</f>
        <v>Kõrvits, röstitud</v>
      </c>
      <c r="I39" s="413" t="s">
        <v>532</v>
      </c>
      <c r="J39" s="106" t="str">
        <f>Nädal_46!B82</f>
        <v>Peet, porgand (mahe), valge redis</v>
      </c>
      <c r="K39" s="413" t="s">
        <v>532</v>
      </c>
      <c r="L39" s="199"/>
    </row>
    <row r="40" spans="1:12">
      <c r="A40" s="411" t="s">
        <v>516</v>
      </c>
      <c r="B40" s="129"/>
      <c r="C40" s="416"/>
      <c r="D40" s="284"/>
      <c r="E40" s="304"/>
      <c r="F40" s="206"/>
      <c r="G40" s="411" t="s">
        <v>516</v>
      </c>
      <c r="H40" s="123"/>
      <c r="I40" s="411" t="s">
        <v>516</v>
      </c>
      <c r="J40" s="106"/>
      <c r="K40" s="411" t="s">
        <v>516</v>
      </c>
      <c r="L40" s="290"/>
    </row>
    <row r="41" spans="1:12" ht="31.5">
      <c r="A41" s="102" t="str">
        <f>Nädal_47!A7</f>
        <v>47. nädal</v>
      </c>
      <c r="B41" s="280" t="s">
        <v>522</v>
      </c>
      <c r="C41" s="103" t="s">
        <v>523</v>
      </c>
      <c r="D41" s="103" t="s">
        <v>524</v>
      </c>
      <c r="E41" s="102" t="s">
        <v>15</v>
      </c>
      <c r="F41" s="103" t="s">
        <v>525</v>
      </c>
      <c r="G41" s="102" t="str">
        <f>Nädal_47!A7</f>
        <v>47. nädal</v>
      </c>
      <c r="H41" s="102" t="s">
        <v>548</v>
      </c>
      <c r="I41" s="102" t="str">
        <f>Nädal_47!A7</f>
        <v>47. nädal</v>
      </c>
      <c r="J41" s="102" t="s">
        <v>527</v>
      </c>
      <c r="K41" s="102" t="str">
        <f>Nädal_47!A7</f>
        <v>47. nädal</v>
      </c>
      <c r="L41" s="102" t="s">
        <v>528</v>
      </c>
    </row>
    <row r="42" spans="1:12">
      <c r="A42" s="423" t="s">
        <v>529</v>
      </c>
      <c r="B42" s="105" t="str">
        <f>Nädal_47!B9</f>
        <v>Kanakaste sulatatud juustuga (G, L)</v>
      </c>
      <c r="C42" s="414" t="s">
        <v>530</v>
      </c>
      <c r="D42" s="99" t="s">
        <v>516</v>
      </c>
      <c r="E42" s="298" t="str">
        <f>Nädal_47!B10</f>
        <v>Kikerhernekaste sulatatud juustuga ja basiilikuga (G, L)</v>
      </c>
      <c r="F42" s="205"/>
      <c r="G42" s="410" t="s">
        <v>529</v>
      </c>
      <c r="H42" s="57" t="str">
        <f>Nädal_47!B11</f>
        <v>Kuskuss, aurutatud (G)</v>
      </c>
      <c r="I42" s="410" t="s">
        <v>529</v>
      </c>
      <c r="J42" s="105" t="str">
        <f>Nädal_47!B15</f>
        <v>Peedi-piprajuuresalat (L)</v>
      </c>
      <c r="K42" s="410" t="s">
        <v>529</v>
      </c>
      <c r="L42" s="106" t="str">
        <f>Nädal_47!B22</f>
        <v xml:space="preserve">Porgand </v>
      </c>
    </row>
    <row r="43" spans="1:12">
      <c r="A43" s="424" t="s">
        <v>532</v>
      </c>
      <c r="B43" s="105"/>
      <c r="C43" s="415"/>
      <c r="D43" s="139"/>
      <c r="E43" s="110"/>
      <c r="F43" s="111" t="s">
        <v>531</v>
      </c>
      <c r="G43" s="413"/>
      <c r="H43" s="57" t="str">
        <f>Nädal_47!B12</f>
        <v>Riis, aurutatud (mahe)</v>
      </c>
      <c r="I43" s="413"/>
      <c r="J43" s="451" t="str">
        <f>Nädal_47!B16</f>
        <v>Hiina kapsas, roheline hernes, nuikapsas</v>
      </c>
      <c r="K43" s="413"/>
      <c r="L43" s="106" t="str">
        <f>Nädal_47!B23</f>
        <v xml:space="preserve">Pirn </v>
      </c>
    </row>
    <row r="44" spans="1:12">
      <c r="A44" s="425" t="s">
        <v>516</v>
      </c>
      <c r="B44" s="105"/>
      <c r="C44" s="416"/>
      <c r="D44" s="284"/>
      <c r="E44" s="288"/>
      <c r="F44" s="206"/>
      <c r="G44" s="411"/>
      <c r="H44" s="57" t="str">
        <f>Nädal_47!B13</f>
        <v>Lillkapsas, aurutatud</v>
      </c>
      <c r="I44" s="411"/>
      <c r="J44" s="447"/>
      <c r="K44" s="411"/>
      <c r="L44" s="290"/>
    </row>
    <row r="45" spans="1:12">
      <c r="A45" s="423" t="s">
        <v>532</v>
      </c>
      <c r="B45" s="164" t="str">
        <f>Nädal_47!B26</f>
        <v>Hartšoo erineva lihaga (G)</v>
      </c>
      <c r="C45" s="441" t="s">
        <v>538</v>
      </c>
      <c r="D45" s="97" t="s">
        <v>512</v>
      </c>
      <c r="E45" s="298" t="str">
        <f>Nädal_47!B27</f>
        <v>Taimne hartšoo punaste ubadega</v>
      </c>
      <c r="F45" s="305" t="s">
        <v>549</v>
      </c>
      <c r="G45" s="410" t="s">
        <v>532</v>
      </c>
      <c r="H45" s="66"/>
      <c r="I45" s="423" t="s">
        <v>532</v>
      </c>
      <c r="J45" s="105"/>
      <c r="K45" s="439" t="s">
        <v>532</v>
      </c>
      <c r="L45" s="106" t="str">
        <f>Nädal_47!B35</f>
        <v>Valge redis</v>
      </c>
    </row>
    <row r="46" spans="1:12">
      <c r="A46" s="424"/>
      <c r="B46" s="156" t="str">
        <f>Nädal_47!B28</f>
        <v>Mustikajogurt (L)</v>
      </c>
      <c r="C46" s="442"/>
      <c r="D46" s="139"/>
      <c r="E46" s="110"/>
      <c r="F46" s="111"/>
      <c r="G46" s="413"/>
      <c r="H46" s="66"/>
      <c r="I46" s="424"/>
      <c r="J46" s="67"/>
      <c r="K46" s="445"/>
      <c r="L46" s="106" t="str">
        <f>Nädal_47!B36</f>
        <v>Õun  (mahe)</v>
      </c>
    </row>
    <row r="47" spans="1:12">
      <c r="A47" s="425" t="s">
        <v>545</v>
      </c>
      <c r="B47" s="156" t="str">
        <f>Nädal_47!B29</f>
        <v>Õunakook mandlipuruga (G, L, M, P, VS, PT)</v>
      </c>
      <c r="C47" s="443"/>
      <c r="D47" s="284"/>
      <c r="E47" s="288"/>
      <c r="F47" s="206"/>
      <c r="G47" s="411"/>
      <c r="H47" s="57"/>
      <c r="I47" s="425"/>
      <c r="J47" s="67"/>
      <c r="K47" s="440"/>
      <c r="L47" s="290"/>
    </row>
    <row r="48" spans="1:12">
      <c r="A48" s="410" t="s">
        <v>516</v>
      </c>
      <c r="B48" s="106" t="str">
        <f>Nädal_47!B39</f>
        <v>Kana-paprikahautis (G, L)</v>
      </c>
      <c r="C48" s="414" t="s">
        <v>530</v>
      </c>
      <c r="D48" s="99" t="s">
        <v>516</v>
      </c>
      <c r="E48" s="282" t="str">
        <f>Nädal_47!B40</f>
        <v xml:space="preserve">Kartuli-šampinjonivorm Vahemere ürtidega </v>
      </c>
      <c r="F48" s="205"/>
      <c r="G48" s="410" t="s">
        <v>516</v>
      </c>
      <c r="H48" s="104" t="str">
        <f>Nädal_47!B41</f>
        <v>Täisterapasta/pasta (G) (mahe)</v>
      </c>
      <c r="I48" s="410" t="s">
        <v>516</v>
      </c>
      <c r="J48" s="106" t="str">
        <f>Nädal_47!B46</f>
        <v>Porgandi-punasesibulasalat hapukoorega (L)</v>
      </c>
      <c r="K48" s="410" t="s">
        <v>516</v>
      </c>
      <c r="L48" s="106" t="str">
        <f>Nädal_47!B53</f>
        <v>Nuikapsas</v>
      </c>
    </row>
    <row r="49" spans="1:12">
      <c r="A49" s="413" t="s">
        <v>532</v>
      </c>
      <c r="B49" s="105"/>
      <c r="C49" s="415"/>
      <c r="D49" s="139"/>
      <c r="E49" s="110"/>
      <c r="F49" s="111" t="s">
        <v>539</v>
      </c>
      <c r="G49" s="413"/>
      <c r="H49" s="104" t="str">
        <f>Nädal_47!B42</f>
        <v>Riis, aurutatud (mahe)</v>
      </c>
      <c r="I49" s="413"/>
      <c r="J49" s="106" t="str">
        <f>Nädal_47!B47</f>
        <v>Valge rõigas, mais, kapsas</v>
      </c>
      <c r="K49" s="413"/>
      <c r="L49" s="106" t="str">
        <f>Nädal_47!B54</f>
        <v xml:space="preserve">Pirn </v>
      </c>
    </row>
    <row r="50" spans="1:12">
      <c r="A50" s="411" t="s">
        <v>516</v>
      </c>
      <c r="B50" s="105"/>
      <c r="C50" s="416"/>
      <c r="D50" s="284"/>
      <c r="E50" s="288"/>
      <c r="F50" s="206"/>
      <c r="G50" s="411"/>
      <c r="H50" s="104" t="str">
        <f>Nädal_47!B43</f>
        <v>Juurseller, röstitud</v>
      </c>
      <c r="I50" s="411"/>
      <c r="J50" s="106"/>
      <c r="K50" s="411"/>
      <c r="L50" s="290"/>
    </row>
    <row r="51" spans="1:12">
      <c r="A51" s="423" t="s">
        <v>537</v>
      </c>
      <c r="B51" s="164" t="str">
        <f>Nädal_47!B57</f>
        <v>Selge Lõhesupp köögiviljadega</v>
      </c>
      <c r="C51" s="429" t="s">
        <v>535</v>
      </c>
      <c r="D51" s="95" t="s">
        <v>508</v>
      </c>
      <c r="E51" s="298" t="str">
        <f>Nädal_47!B58</f>
        <v>Pastinaagipüreesupp (L)</v>
      </c>
      <c r="F51" s="205" t="s">
        <v>536</v>
      </c>
      <c r="G51" s="410" t="s">
        <v>537</v>
      </c>
      <c r="H51" s="66"/>
      <c r="I51" s="423" t="s">
        <v>537</v>
      </c>
      <c r="J51" s="105"/>
      <c r="K51" s="439" t="s">
        <v>537</v>
      </c>
      <c r="L51" s="106" t="str">
        <f>Nädal_47!B66</f>
        <v xml:space="preserve">Porgand </v>
      </c>
    </row>
    <row r="52" spans="1:12">
      <c r="A52" s="424"/>
      <c r="B52" s="156" t="str">
        <f>Nädal_47!B59</f>
        <v>Kohupiima-kamadessert marjadega (G, L, VS)</v>
      </c>
      <c r="C52" s="430"/>
      <c r="D52" s="139"/>
      <c r="E52" s="110"/>
      <c r="F52" s="111"/>
      <c r="G52" s="413"/>
      <c r="H52" s="66"/>
      <c r="I52" s="424"/>
      <c r="J52" s="105"/>
      <c r="K52" s="445"/>
      <c r="L52" s="106" t="str">
        <f>Nädal_47!B67</f>
        <v>Õun  (mahe)</v>
      </c>
    </row>
    <row r="53" spans="1:12">
      <c r="A53" s="425" t="s">
        <v>547</v>
      </c>
      <c r="B53" s="156" t="str">
        <f>Nädal_47!B60</f>
        <v>Apelsinitarretis vahukoorega (L, VS)</v>
      </c>
      <c r="C53" s="431"/>
      <c r="D53" s="284"/>
      <c r="E53" s="110"/>
      <c r="F53" s="111"/>
      <c r="G53" s="411"/>
      <c r="H53" s="57"/>
      <c r="I53" s="425"/>
      <c r="J53" s="105"/>
      <c r="K53" s="440"/>
      <c r="L53" s="290"/>
    </row>
    <row r="54" spans="1:12">
      <c r="A54" s="410" t="s">
        <v>540</v>
      </c>
      <c r="B54" s="106" t="str">
        <f>Nädal_47!B70</f>
        <v xml:space="preserve">Laisk kapsarull </v>
      </c>
      <c r="C54" s="429" t="s">
        <v>533</v>
      </c>
      <c r="D54" s="168" t="s">
        <v>508</v>
      </c>
      <c r="E54" s="170" t="str">
        <f>Nädal_47!B71</f>
        <v>Värskekapsa-läätsehautis</v>
      </c>
      <c r="F54" s="205" t="s">
        <v>550</v>
      </c>
      <c r="G54" s="439" t="s">
        <v>540</v>
      </c>
      <c r="H54" s="123" t="str">
        <f>Nädal_47!B72</f>
        <v>Kartul, aurutatud</v>
      </c>
      <c r="I54" s="410" t="s">
        <v>540</v>
      </c>
      <c r="J54" s="106" t="str">
        <f>Nädal_47!B77</f>
        <v>Peedisalat pohladega</v>
      </c>
      <c r="K54" s="410" t="s">
        <v>540</v>
      </c>
      <c r="L54" s="106" t="str">
        <f>Nädal_47!B84</f>
        <v>Valge redis</v>
      </c>
    </row>
    <row r="55" spans="1:12">
      <c r="A55" s="413"/>
      <c r="B55" s="106" t="str">
        <f>Nädal_47!B75</f>
        <v>Soe tomatikaste</v>
      </c>
      <c r="C55" s="431"/>
      <c r="D55" s="169" t="s">
        <v>516</v>
      </c>
      <c r="E55" s="171"/>
      <c r="F55" s="111"/>
      <c r="G55" s="445"/>
      <c r="H55" s="123" t="str">
        <f>Nädal_47!B73</f>
        <v>Tatar, aurutatud (mahe)</v>
      </c>
      <c r="I55" s="411"/>
      <c r="J55" s="106" t="str">
        <f>Nädal_47!B78</f>
        <v>Nuikapsas, porgand, hapukurk</v>
      </c>
      <c r="K55" s="413"/>
      <c r="L55" s="106" t="str">
        <f>Nädal_47!B85</f>
        <v xml:space="preserve">Pirn </v>
      </c>
    </row>
    <row r="56" spans="1:12" ht="15.75">
      <c r="A56" s="411"/>
      <c r="B56" s="299"/>
      <c r="C56" s="306"/>
      <c r="D56" s="169"/>
      <c r="E56" s="172"/>
      <c r="F56" s="206"/>
      <c r="G56" s="440"/>
      <c r="H56" s="123" t="str">
        <f>Nädal_47!B74</f>
        <v>Aedoad, aurutatu</v>
      </c>
      <c r="I56" s="289"/>
      <c r="J56" s="299"/>
      <c r="K56" s="411"/>
      <c r="L56" s="290"/>
    </row>
    <row r="57" spans="1:12" ht="31.5">
      <c r="A57" s="102" t="str">
        <f>Nädal_48!A7</f>
        <v>48. nädal</v>
      </c>
      <c r="B57" s="280" t="s">
        <v>522</v>
      </c>
      <c r="C57" s="103" t="s">
        <v>523</v>
      </c>
      <c r="D57" s="103" t="s">
        <v>524</v>
      </c>
      <c r="E57" s="307" t="s">
        <v>15</v>
      </c>
      <c r="F57" s="308" t="s">
        <v>525</v>
      </c>
      <c r="G57" s="102" t="str">
        <f>Nädal_48!A7</f>
        <v>48. nädal</v>
      </c>
      <c r="H57" s="102" t="s">
        <v>526</v>
      </c>
      <c r="I57" s="102" t="str">
        <f>Nädal_48!A7</f>
        <v>48. nädal</v>
      </c>
      <c r="J57" s="280" t="s">
        <v>527</v>
      </c>
      <c r="K57" s="102" t="str">
        <f>Nädal_48!A7</f>
        <v>48. nädal</v>
      </c>
      <c r="L57" s="102" t="s">
        <v>528</v>
      </c>
    </row>
    <row r="58" spans="1:12">
      <c r="A58" s="423" t="s">
        <v>529</v>
      </c>
      <c r="B58" s="106" t="str">
        <f>Nädal_48!B9</f>
        <v xml:space="preserve">Kodune sealihaguljašš </v>
      </c>
      <c r="C58" s="448" t="s">
        <v>533</v>
      </c>
      <c r="D58" s="99" t="s">
        <v>516</v>
      </c>
      <c r="E58" s="282" t="str">
        <f>Nädal_48!B10</f>
        <v>Läätseguljašš (mahe)</v>
      </c>
      <c r="F58" s="286"/>
      <c r="G58" s="410" t="s">
        <v>529</v>
      </c>
      <c r="H58" s="104" t="str">
        <f>Nädal_48!B11</f>
        <v>Riis, aurutatud (mahe)</v>
      </c>
      <c r="I58" s="423" t="s">
        <v>529</v>
      </c>
      <c r="J58" s="299" t="str">
        <f>Nädal_48!B15</f>
        <v>Kapsa-mangosalat</v>
      </c>
      <c r="K58" s="439" t="s">
        <v>529</v>
      </c>
      <c r="L58" s="106" t="str">
        <f>Nädal_48!B22</f>
        <v xml:space="preserve">Porgand </v>
      </c>
    </row>
    <row r="59" spans="1:12">
      <c r="A59" s="424" t="s">
        <v>532</v>
      </c>
      <c r="B59" s="106"/>
      <c r="C59" s="449"/>
      <c r="D59" s="139"/>
      <c r="E59" s="110"/>
      <c r="F59" s="122" t="s">
        <v>550</v>
      </c>
      <c r="G59" s="413"/>
      <c r="H59" s="104" t="str">
        <f>Nädal_48!B12</f>
        <v>Kuskuss, aurutatud (G)</v>
      </c>
      <c r="I59" s="424"/>
      <c r="J59" s="116" t="str">
        <f>Nädal_48!B16</f>
        <v>Peet, kaalikas, mais</v>
      </c>
      <c r="K59" s="445"/>
      <c r="L59" s="106" t="str">
        <f>Nädal_48!B23</f>
        <v>Õun (mahe)</v>
      </c>
    </row>
    <row r="60" spans="1:12">
      <c r="A60" s="425" t="s">
        <v>516</v>
      </c>
      <c r="B60" s="106"/>
      <c r="C60" s="450"/>
      <c r="D60" s="284"/>
      <c r="E60" s="288"/>
      <c r="F60" s="297"/>
      <c r="G60" s="411"/>
      <c r="H60" s="104" t="str">
        <f>Nädal_48!B13</f>
        <v>Miniporgandid, aurutatud</v>
      </c>
      <c r="I60" s="425"/>
      <c r="J60" s="293"/>
      <c r="K60" s="440"/>
      <c r="L60" s="290"/>
    </row>
    <row r="61" spans="1:12">
      <c r="A61" s="423" t="s">
        <v>532</v>
      </c>
      <c r="B61" s="105" t="str">
        <f>Nädal_48!B26</f>
        <v>Pasta hakkliha ja köögiviljadega (G)</v>
      </c>
      <c r="C61" s="441" t="s">
        <v>538</v>
      </c>
      <c r="D61" s="95" t="s">
        <v>508</v>
      </c>
      <c r="E61" s="298" t="str">
        <f>Nädal_48!B27</f>
        <v>Pasta kikerherne ja juustuga (G, L)</v>
      </c>
      <c r="F61" s="286"/>
      <c r="G61" s="410" t="s">
        <v>532</v>
      </c>
      <c r="H61" s="120" t="str">
        <f>Nädal_48!B28</f>
        <v>Aedoad küüslauguga, ahjus küpsetatud</v>
      </c>
      <c r="I61" s="423" t="s">
        <v>532</v>
      </c>
      <c r="J61" s="116" t="str">
        <f>Nädal_48!B31</f>
        <v>Kõrvitsa-pastinaagi-virsikusalat</v>
      </c>
      <c r="K61" s="439" t="s">
        <v>532</v>
      </c>
      <c r="L61" s="106" t="str">
        <f>Nädal_48!B38</f>
        <v>Valge/punane peakapsas</v>
      </c>
    </row>
    <row r="62" spans="1:12">
      <c r="A62" s="424" t="s">
        <v>540</v>
      </c>
      <c r="B62" s="106" t="str">
        <f>Nädal_48!B29</f>
        <v>Soe tomatikaste</v>
      </c>
      <c r="C62" s="442"/>
      <c r="D62" s="97" t="s">
        <v>512</v>
      </c>
      <c r="E62" s="110"/>
      <c r="F62" s="122" t="s">
        <v>531</v>
      </c>
      <c r="G62" s="413"/>
      <c r="H62" s="120"/>
      <c r="I62" s="424"/>
      <c r="J62" s="116" t="str">
        <f>Nädal_48!B32</f>
        <v>Hiina kapsas, tomat, roheline sibul (mahe)</v>
      </c>
      <c r="K62" s="445"/>
      <c r="L62" s="106" t="str">
        <f>Nädal_48!B39</f>
        <v>Pirn</v>
      </c>
    </row>
    <row r="63" spans="1:12">
      <c r="A63" s="425" t="s">
        <v>545</v>
      </c>
      <c r="B63" s="105"/>
      <c r="C63" s="443"/>
      <c r="D63" s="284"/>
      <c r="E63" s="288"/>
      <c r="F63" s="297"/>
      <c r="G63" s="411"/>
      <c r="H63" s="120"/>
      <c r="I63" s="425"/>
      <c r="J63" s="301"/>
      <c r="K63" s="440"/>
      <c r="L63" s="290"/>
    </row>
    <row r="64" spans="1:12">
      <c r="A64" s="410" t="s">
        <v>516</v>
      </c>
      <c r="B64" s="165" t="str">
        <f>Nädal_48!B42</f>
        <v>Kana-kruubisupp (G)</v>
      </c>
      <c r="C64" s="414" t="s">
        <v>530</v>
      </c>
      <c r="D64" s="95" t="s">
        <v>508</v>
      </c>
      <c r="E64" s="282" t="str">
        <f>Nädal_48!B43</f>
        <v>Külasupp roheliste hernestega (G)</v>
      </c>
      <c r="F64" s="309"/>
      <c r="G64" s="410" t="s">
        <v>516</v>
      </c>
      <c r="H64" s="104"/>
      <c r="I64" s="423" t="s">
        <v>516</v>
      </c>
      <c r="J64" s="108"/>
      <c r="K64" s="439" t="s">
        <v>516</v>
      </c>
      <c r="L64" s="106" t="str">
        <f>Nädal_48!B52</f>
        <v xml:space="preserve">Porgand </v>
      </c>
    </row>
    <row r="65" spans="1:12">
      <c r="A65" s="413"/>
      <c r="B65" s="156" t="str">
        <f>Nädal_48!B44</f>
        <v>Marjamuffin (G, L, M)</v>
      </c>
      <c r="C65" s="415"/>
      <c r="D65" s="139"/>
      <c r="E65" s="110"/>
      <c r="F65" s="122" t="s">
        <v>551</v>
      </c>
      <c r="G65" s="413"/>
      <c r="H65" s="104"/>
      <c r="I65" s="424"/>
      <c r="J65" s="446"/>
      <c r="K65" s="445"/>
      <c r="L65" s="106" t="str">
        <f>Nädal_48!B53</f>
        <v>Õun (mahe)</v>
      </c>
    </row>
    <row r="66" spans="1:12">
      <c r="A66" s="411" t="s">
        <v>516</v>
      </c>
      <c r="B66" s="156" t="str">
        <f>Nädal_48!B45</f>
        <v>Pohla-kamavaht (G, L)</v>
      </c>
      <c r="C66" s="416"/>
      <c r="D66" s="284"/>
      <c r="E66" s="288"/>
      <c r="F66" s="297"/>
      <c r="G66" s="411"/>
      <c r="H66" s="104"/>
      <c r="I66" s="425"/>
      <c r="J66" s="447"/>
      <c r="K66" s="440"/>
      <c r="L66" s="290"/>
    </row>
    <row r="67" spans="1:12">
      <c r="A67" s="423" t="s">
        <v>537</v>
      </c>
      <c r="B67" s="106" t="str">
        <f>Nädal_48!B56</f>
        <v>Kanamaks hapukoorekastmes (G, L)</v>
      </c>
      <c r="C67" s="429" t="s">
        <v>533</v>
      </c>
      <c r="D67" s="99" t="s">
        <v>516</v>
      </c>
      <c r="E67" s="282" t="str">
        <f>Nädal_48!B57</f>
        <v>Läätsepada brokoli, porgandi ja paprikaga (L)</v>
      </c>
      <c r="F67" s="286"/>
      <c r="G67" s="410" t="s">
        <v>537</v>
      </c>
      <c r="H67" s="120" t="str">
        <f>Nädal_48!B58</f>
        <v>Kartul, aurutatud (mahe)</v>
      </c>
      <c r="I67" s="423" t="s">
        <v>537</v>
      </c>
      <c r="J67" s="116" t="str">
        <f>Nädal_48!B63</f>
        <v>Porgandi-ananassisalat</v>
      </c>
      <c r="K67" s="439" t="s">
        <v>537</v>
      </c>
      <c r="L67" s="106" t="str">
        <f>Nädal_48!B70</f>
        <v>Valge/punane peakapsas</v>
      </c>
    </row>
    <row r="68" spans="1:12">
      <c r="A68" s="424" t="s">
        <v>540</v>
      </c>
      <c r="B68" s="106"/>
      <c r="C68" s="430"/>
      <c r="D68" s="139"/>
      <c r="E68" s="110"/>
      <c r="F68" s="122" t="s">
        <v>550</v>
      </c>
      <c r="G68" s="413"/>
      <c r="H68" s="120" t="str">
        <f>Nädal_48!B59</f>
        <v>Tatar, aurutatud (mahe)</v>
      </c>
      <c r="I68" s="424"/>
      <c r="J68" s="116" t="str">
        <f>Nädal_48!B64</f>
        <v>Nuikapsas, kikerherned, punane redis</v>
      </c>
      <c r="K68" s="445"/>
      <c r="L68" s="106" t="str">
        <f>Nädal_48!B71</f>
        <v>Pirn</v>
      </c>
    </row>
    <row r="69" spans="1:12">
      <c r="A69" s="425" t="s">
        <v>547</v>
      </c>
      <c r="B69" s="106"/>
      <c r="C69" s="431"/>
      <c r="D69" s="284"/>
      <c r="E69" s="288"/>
      <c r="F69" s="297"/>
      <c r="G69" s="411"/>
      <c r="H69" s="120" t="str">
        <f>Nädal_48!B60</f>
        <v>Pastinaak, röstitud</v>
      </c>
      <c r="I69" s="425"/>
      <c r="J69" s="302"/>
      <c r="K69" s="440"/>
      <c r="L69" s="290"/>
    </row>
    <row r="70" spans="1:12">
      <c r="A70" s="423" t="s">
        <v>540</v>
      </c>
      <c r="B70" s="106" t="str">
        <f>Nädal_48!B74</f>
        <v xml:space="preserve">Jogurti-ürdimarinaadis broileri poolkoib (L, PT) </v>
      </c>
      <c r="C70" s="414" t="s">
        <v>530</v>
      </c>
      <c r="D70" s="291"/>
      <c r="E70" s="298" t="str">
        <f>Nädal_48!B75</f>
        <v>Juurviljapihv (G, L, M, PT)</v>
      </c>
      <c r="F70" s="286"/>
      <c r="G70" s="410" t="s">
        <v>540</v>
      </c>
      <c r="H70" s="127" t="str">
        <f>Nädal_48!B76</f>
        <v>Riis, aurutatud (mahe)</v>
      </c>
      <c r="I70" s="423" t="s">
        <v>540</v>
      </c>
      <c r="J70" s="116" t="str">
        <f>Nädal_48!B81</f>
        <v>Kõrvitsa-porgandi-virsikusalat</v>
      </c>
      <c r="K70" s="439" t="s">
        <v>540</v>
      </c>
      <c r="L70" s="106" t="str">
        <f>Nädal_48!B88</f>
        <v xml:space="preserve">Porgand </v>
      </c>
    </row>
    <row r="71" spans="1:12">
      <c r="A71" s="424" t="s">
        <v>532</v>
      </c>
      <c r="B71" s="106" t="str">
        <f>Nädal_48!B79</f>
        <v>Soe valge kaste (G, L)</v>
      </c>
      <c r="C71" s="415"/>
      <c r="D71" s="99" t="s">
        <v>516</v>
      </c>
      <c r="E71" s="110"/>
      <c r="F71" s="122" t="s">
        <v>536</v>
      </c>
      <c r="G71" s="413"/>
      <c r="H71" s="127" t="str">
        <f>Nädal_48!B77</f>
        <v>Täisterapasta/pasta (G) (mahe)</v>
      </c>
      <c r="I71" s="424"/>
      <c r="J71" s="116" t="str">
        <f>Nädal_48!B82</f>
        <v>Hiina kapsas, marineeritud punane sibul, brokoli</v>
      </c>
      <c r="K71" s="445"/>
      <c r="L71" s="106" t="str">
        <f>Nädal_48!B89</f>
        <v>Õun (mahe)</v>
      </c>
    </row>
    <row r="72" spans="1:12">
      <c r="A72" s="425" t="s">
        <v>516</v>
      </c>
      <c r="B72" s="106"/>
      <c r="C72" s="416"/>
      <c r="D72" s="284"/>
      <c r="E72" s="288"/>
      <c r="F72" s="297"/>
      <c r="G72" s="411"/>
      <c r="H72" s="127" t="str">
        <f>Nädal_48!B78</f>
        <v>Ahjuköögiviljad</v>
      </c>
      <c r="I72" s="425"/>
      <c r="J72" s="293"/>
      <c r="K72" s="440"/>
      <c r="L72" s="290"/>
    </row>
    <row r="73" spans="1:12" ht="31.5">
      <c r="A73" s="102" t="str">
        <f>Nädal_49!A7</f>
        <v>49. nädal</v>
      </c>
      <c r="B73" s="280" t="s">
        <v>522</v>
      </c>
      <c r="C73" s="103" t="s">
        <v>523</v>
      </c>
      <c r="D73" s="103" t="s">
        <v>524</v>
      </c>
      <c r="E73" s="102" t="s">
        <v>15</v>
      </c>
      <c r="F73" s="103" t="s">
        <v>525</v>
      </c>
      <c r="G73" s="102" t="str">
        <f>A73</f>
        <v>49. nädal</v>
      </c>
      <c r="H73" s="102" t="s">
        <v>548</v>
      </c>
      <c r="I73" s="102" t="str">
        <f>A73</f>
        <v>49. nädal</v>
      </c>
      <c r="J73" s="131" t="s">
        <v>527</v>
      </c>
      <c r="K73" s="102" t="str">
        <f>A73</f>
        <v>49. nädal</v>
      </c>
      <c r="L73" s="102" t="s">
        <v>528</v>
      </c>
    </row>
    <row r="74" spans="1:12">
      <c r="A74" s="423" t="s">
        <v>529</v>
      </c>
      <c r="B74" s="281" t="str">
        <f>Nädal_49!B9</f>
        <v>Kanalihatükid magushapus kastmes</v>
      </c>
      <c r="C74" s="434" t="s">
        <v>530</v>
      </c>
      <c r="D74" s="97" t="s">
        <v>512</v>
      </c>
      <c r="E74" s="282" t="str">
        <f>Nädal_49!B10</f>
        <v>Magushapu tofupada seesamiseemnetega</v>
      </c>
      <c r="F74" s="205" t="s">
        <v>544</v>
      </c>
      <c r="G74" s="410" t="s">
        <v>529</v>
      </c>
      <c r="H74" s="120" t="str">
        <f>Nädal_49!B11</f>
        <v>Tatar, aurutatud (mahe)</v>
      </c>
      <c r="I74" s="132"/>
      <c r="J74" s="141" t="str">
        <f>Nädal_49!B14</f>
        <v>Peedi-õunasalat pohladega</v>
      </c>
      <c r="K74" s="412" t="s">
        <v>529</v>
      </c>
      <c r="L74" s="310" t="str">
        <f>Nädal_49!B22</f>
        <v>Valge redis</v>
      </c>
    </row>
    <row r="75" spans="1:12">
      <c r="A75" s="424"/>
      <c r="B75" s="108"/>
      <c r="C75" s="444"/>
      <c r="D75" s="139"/>
      <c r="E75" s="110"/>
      <c r="F75" s="111"/>
      <c r="G75" s="413"/>
      <c r="H75" s="120" t="str">
        <f>Nädal_49!B12</f>
        <v>Kuskuss, aurutatud (G)</v>
      </c>
      <c r="I75" s="133"/>
      <c r="J75" s="140" t="str">
        <f>Nädal_49!B15</f>
        <v>Kapsas, roheline hernes, redis</v>
      </c>
      <c r="K75" s="412"/>
      <c r="L75" s="310" t="str">
        <f>Nädal_49!B23</f>
        <v xml:space="preserve">Pirn </v>
      </c>
    </row>
    <row r="76" spans="1:12">
      <c r="A76" s="424"/>
      <c r="B76" s="283"/>
      <c r="C76" s="435"/>
      <c r="D76" s="284"/>
      <c r="E76" s="110"/>
      <c r="F76" s="111"/>
      <c r="G76" s="413"/>
      <c r="H76" s="120" t="str">
        <f>Nädal_49!B13</f>
        <v>Porgand, aurutatud</v>
      </c>
      <c r="I76" s="133"/>
      <c r="J76" s="178"/>
      <c r="K76" s="412"/>
      <c r="L76" s="87"/>
    </row>
    <row r="77" spans="1:12">
      <c r="A77" s="423" t="s">
        <v>532</v>
      </c>
      <c r="B77" s="166" t="str">
        <f>Nädal_49!B26</f>
        <v xml:space="preserve">Värskekapsasupp veiselihaga </v>
      </c>
      <c r="C77" s="441" t="s">
        <v>504</v>
      </c>
      <c r="D77" s="327"/>
      <c r="E77" s="282" t="str">
        <f>Nädal_49!B27</f>
        <v>Värskekapsasupp kikerhernestega (mahe)</v>
      </c>
      <c r="F77" s="205" t="s">
        <v>552</v>
      </c>
      <c r="G77" s="410" t="s">
        <v>532</v>
      </c>
      <c r="H77" s="66"/>
      <c r="I77" s="132"/>
      <c r="J77" s="85"/>
      <c r="K77" s="412" t="s">
        <v>532</v>
      </c>
      <c r="L77" s="88" t="str">
        <f>Nädal_49!B36</f>
        <v xml:space="preserve">Porgand </v>
      </c>
    </row>
    <row r="78" spans="1:12">
      <c r="A78" s="424"/>
      <c r="B78" s="130" t="str">
        <f>Nädal_49!B29</f>
        <v>Virsiku-kohupiimakreem (L)</v>
      </c>
      <c r="C78" s="442"/>
      <c r="D78" s="139"/>
      <c r="E78" s="110"/>
      <c r="F78" s="111"/>
      <c r="G78" s="413"/>
      <c r="H78" s="66"/>
      <c r="I78" s="134"/>
      <c r="J78" s="85"/>
      <c r="K78" s="412"/>
      <c r="L78" s="88" t="str">
        <f>Nädal_49!B37</f>
        <v>Õun (mahe)</v>
      </c>
    </row>
    <row r="79" spans="1:12">
      <c r="A79" s="425"/>
      <c r="B79" s="130" t="str">
        <f>Nädal_49!B30</f>
        <v>Banaani-kakaojogurt (L)</v>
      </c>
      <c r="C79" s="443"/>
      <c r="D79" s="284"/>
      <c r="E79" s="288"/>
      <c r="F79" s="206"/>
      <c r="G79" s="411"/>
      <c r="H79" s="66"/>
      <c r="I79" s="134"/>
      <c r="J79" s="85"/>
      <c r="K79" s="412"/>
      <c r="L79" s="90"/>
    </row>
    <row r="80" spans="1:12">
      <c r="A80" s="410" t="s">
        <v>516</v>
      </c>
      <c r="B80" s="299" t="str">
        <f>Nädal_49!B40</f>
        <v>Paneeritud ahjukala (G, PT)</v>
      </c>
      <c r="C80" s="429" t="s">
        <v>535</v>
      </c>
      <c r="D80" s="95" t="s">
        <v>508</v>
      </c>
      <c r="E80" s="292" t="str">
        <f>Nädal_49!B41</f>
        <v>Tatra-seenekotletid (G, PT) (mahe)</v>
      </c>
      <c r="F80" s="205" t="s">
        <v>553</v>
      </c>
      <c r="G80" s="410" t="s">
        <v>516</v>
      </c>
      <c r="H80" s="120" t="str">
        <f>Nädal_49!B43</f>
        <v>Kartulipuder (L)</v>
      </c>
      <c r="I80" s="132"/>
      <c r="J80" s="141" t="str">
        <f>Nädal_49!B46</f>
        <v>Hiina kapsa salat spinati, meloni ja punase sibulaga</v>
      </c>
      <c r="K80" s="412" t="s">
        <v>516</v>
      </c>
      <c r="L80" s="310" t="str">
        <f>Nädal_49!B54</f>
        <v>Valge redis</v>
      </c>
    </row>
    <row r="81" spans="1:12">
      <c r="A81" s="413"/>
      <c r="B81" s="116" t="str">
        <f>Nädal_49!B42</f>
        <v>Külm hapukoorekaste sidruniga (L)</v>
      </c>
      <c r="C81" s="430"/>
      <c r="D81" s="99" t="s">
        <v>516</v>
      </c>
      <c r="E81" s="292" t="str">
        <f>Nädal_49!B42</f>
        <v>Külm hapukoorekaste sidruniga (L)</v>
      </c>
      <c r="F81" s="111"/>
      <c r="G81" s="413"/>
      <c r="H81" s="120" t="str">
        <f>Nädal_49!B44</f>
        <v xml:space="preserve">Riis, aurutatud </v>
      </c>
      <c r="I81" s="133"/>
      <c r="J81" s="140" t="str">
        <f>Nädal_49!B47</f>
        <v>Peet, roheline hernes, porgand</v>
      </c>
      <c r="K81" s="412"/>
      <c r="L81" s="310" t="str">
        <f>Nädal_49!B55</f>
        <v xml:space="preserve">Pirn </v>
      </c>
    </row>
    <row r="82" spans="1:12">
      <c r="A82" s="411"/>
      <c r="B82" s="135"/>
      <c r="C82" s="431"/>
      <c r="D82" s="284"/>
      <c r="E82" s="288"/>
      <c r="F82" s="206"/>
      <c r="G82" s="411"/>
      <c r="H82" s="120" t="str">
        <f>Nädal_49!B45</f>
        <v>Kapsas, röstitud</v>
      </c>
      <c r="I82" s="134"/>
      <c r="J82" s="86"/>
      <c r="K82" s="412"/>
      <c r="L82" s="290"/>
    </row>
    <row r="83" spans="1:12">
      <c r="A83" s="423" t="s">
        <v>537</v>
      </c>
      <c r="B83" s="295" t="str">
        <f>Nädal_49!B58</f>
        <v>Frikadellisupp (G)</v>
      </c>
      <c r="C83" s="436" t="s">
        <v>538</v>
      </c>
      <c r="D83" s="291"/>
      <c r="E83" s="282" t="str">
        <f>Nädal_49!B59</f>
        <v>Juurviljapüreesupp (L) (mahe)</v>
      </c>
      <c r="F83" s="205" t="s">
        <v>536</v>
      </c>
      <c r="G83" s="410" t="s">
        <v>537</v>
      </c>
      <c r="H83" s="66"/>
      <c r="I83" s="132"/>
      <c r="J83" s="85"/>
      <c r="K83" s="412" t="s">
        <v>537</v>
      </c>
      <c r="L83" s="88" t="str">
        <f>Nädal_49!B67</f>
        <v xml:space="preserve">Porgand </v>
      </c>
    </row>
    <row r="84" spans="1:12">
      <c r="A84" s="424"/>
      <c r="B84" s="130" t="str">
        <f>Nädal_49!B60</f>
        <v>Pirnikook (G, L, M, VS)</v>
      </c>
      <c r="C84" s="437"/>
      <c r="D84" s="139"/>
      <c r="E84" s="110"/>
      <c r="F84" s="111"/>
      <c r="G84" s="413"/>
      <c r="H84" s="66"/>
      <c r="I84" s="132"/>
      <c r="J84" s="85"/>
      <c r="K84" s="412"/>
      <c r="L84" s="88" t="str">
        <f>Nädal_49!B68</f>
        <v>Õun (mahe)</v>
      </c>
    </row>
    <row r="85" spans="1:12">
      <c r="A85" s="425"/>
      <c r="B85" s="130" t="str">
        <f>Nädal_49!B61</f>
        <v>Mango-kohupiimakreem (L, VS)</v>
      </c>
      <c r="C85" s="438"/>
      <c r="D85" s="284"/>
      <c r="E85" s="110"/>
      <c r="F85" s="111"/>
      <c r="G85" s="411"/>
      <c r="H85" s="66"/>
      <c r="I85" s="132"/>
      <c r="J85" s="85"/>
      <c r="K85" s="412"/>
      <c r="L85" s="90"/>
    </row>
    <row r="86" spans="1:12">
      <c r="A86" s="410" t="s">
        <v>540</v>
      </c>
      <c r="B86" s="116" t="str">
        <f>Nädal_49!B71</f>
        <v>Kanapasta juustu ja basiilikuga (G, L)</v>
      </c>
      <c r="C86" s="414" t="s">
        <v>530</v>
      </c>
      <c r="D86" s="169" t="s">
        <v>516</v>
      </c>
      <c r="E86" s="143" t="str">
        <f>Nädal_49!B72</f>
        <v>Penne lasanje hakksojaga (G, L, P)</v>
      </c>
      <c r="F86" s="205" t="s">
        <v>542</v>
      </c>
      <c r="G86" s="439" t="s">
        <v>540</v>
      </c>
      <c r="H86" s="137" t="str">
        <f>Nädal_49!B73</f>
        <v>Baklažaan-paprika-sibul, röstitud</v>
      </c>
      <c r="I86" s="175"/>
      <c r="J86" s="141" t="str">
        <f>Nädal_49!B75</f>
        <v>Porgandi-apelsinisalat</v>
      </c>
      <c r="K86" s="412" t="s">
        <v>540</v>
      </c>
      <c r="L86" s="310" t="str">
        <f>Nädal_49!B83</f>
        <v>Nuikapsas</v>
      </c>
    </row>
    <row r="87" spans="1:12">
      <c r="A87" s="413"/>
      <c r="B87" s="116" t="str">
        <f>Nädal_49!B74</f>
        <v xml:space="preserve">Soe tomatikaste </v>
      </c>
      <c r="C87" s="415"/>
      <c r="D87" s="173" t="s">
        <v>512</v>
      </c>
      <c r="E87" s="144"/>
      <c r="F87" s="111"/>
      <c r="G87" s="440"/>
      <c r="H87" s="138"/>
      <c r="I87" s="176"/>
      <c r="J87" s="140" t="str">
        <f>Nädal_49!B76</f>
        <v>Valge peakapsas, mais, hapukurk</v>
      </c>
      <c r="K87" s="412"/>
      <c r="L87" s="310" t="str">
        <f>Nädal_49!B84</f>
        <v xml:space="preserve">Pirn </v>
      </c>
    </row>
    <row r="88" spans="1:12" ht="15.75">
      <c r="A88" s="411"/>
      <c r="B88" s="116"/>
      <c r="C88" s="416"/>
      <c r="D88" s="174"/>
      <c r="E88" s="145"/>
      <c r="F88" s="206"/>
      <c r="G88" s="115"/>
      <c r="H88" s="138"/>
      <c r="I88" s="177"/>
      <c r="J88" s="86"/>
      <c r="K88" s="412"/>
      <c r="L88" s="290"/>
    </row>
    <row r="89" spans="1:12" ht="31.5">
      <c r="A89" s="102" t="e">
        <f>#REF!</f>
        <v>#REF!</v>
      </c>
      <c r="B89" s="280" t="s">
        <v>522</v>
      </c>
      <c r="C89" s="103" t="s">
        <v>523</v>
      </c>
      <c r="D89" s="103" t="s">
        <v>524</v>
      </c>
      <c r="E89" s="307" t="s">
        <v>15</v>
      </c>
      <c r="F89" s="308" t="s">
        <v>525</v>
      </c>
      <c r="G89" s="102" t="e">
        <f>A89</f>
        <v>#REF!</v>
      </c>
      <c r="H89" s="103" t="s">
        <v>526</v>
      </c>
      <c r="I89" s="103" t="e">
        <f>A89</f>
        <v>#REF!</v>
      </c>
      <c r="J89" s="131" t="s">
        <v>527</v>
      </c>
      <c r="K89" s="311" t="e">
        <f>A89</f>
        <v>#REF!</v>
      </c>
      <c r="L89" s="102" t="s">
        <v>528</v>
      </c>
    </row>
    <row r="90" spans="1:12">
      <c r="A90" s="423" t="s">
        <v>529</v>
      </c>
      <c r="B90" s="299" t="str">
        <f>Nädal_50!B9</f>
        <v>Böfstrooganov (G, L) (mahe)</v>
      </c>
      <c r="C90" s="441" t="s">
        <v>504</v>
      </c>
      <c r="D90" s="97" t="s">
        <v>512</v>
      </c>
      <c r="E90" s="282" t="str">
        <f>Nädal_50!B10</f>
        <v>Seenestroogonov (G, L)</v>
      </c>
      <c r="F90" s="205" t="s">
        <v>553</v>
      </c>
      <c r="G90" s="410" t="s">
        <v>529</v>
      </c>
      <c r="H90" s="120" t="str">
        <f>Nädal_50!B11</f>
        <v>Tatar, aurutatud (mahe)</v>
      </c>
      <c r="I90" s="412" t="s">
        <v>529</v>
      </c>
      <c r="J90" s="141" t="str">
        <f>Nädal_50!B14</f>
        <v>Kapsa-paprikasalat</v>
      </c>
      <c r="K90" s="412" t="s">
        <v>529</v>
      </c>
      <c r="L90" s="88" t="str">
        <f>Nädal_50!B22</f>
        <v>Valge redis</v>
      </c>
    </row>
    <row r="91" spans="1:12">
      <c r="A91" s="424" t="s">
        <v>532</v>
      </c>
      <c r="B91" s="108"/>
      <c r="C91" s="442"/>
      <c r="D91" s="139"/>
      <c r="E91" s="110"/>
      <c r="F91" s="111"/>
      <c r="G91" s="413" t="s">
        <v>532</v>
      </c>
      <c r="H91" s="120" t="str">
        <f>Nädal_50!B12</f>
        <v xml:space="preserve">Riis, aurutatud </v>
      </c>
      <c r="I91" s="412"/>
      <c r="J91" s="140" t="str">
        <f>Nädal_50!B15</f>
        <v>Porgand, porrulauk, lillkapsas</v>
      </c>
      <c r="K91" s="412"/>
      <c r="L91" s="88" t="str">
        <f>Nädal_50!B23</f>
        <v>Õun (mahe)</v>
      </c>
    </row>
    <row r="92" spans="1:12">
      <c r="A92" s="425" t="s">
        <v>516</v>
      </c>
      <c r="B92" s="283"/>
      <c r="C92" s="443"/>
      <c r="D92" s="284"/>
      <c r="E92" s="288"/>
      <c r="F92" s="206"/>
      <c r="G92" s="411" t="s">
        <v>516</v>
      </c>
      <c r="H92" s="120" t="str">
        <f>Nädal_50!B13</f>
        <v>Peet, röstitud</v>
      </c>
      <c r="I92" s="412"/>
      <c r="J92" s="86"/>
      <c r="K92" s="412"/>
      <c r="L92" s="90"/>
    </row>
    <row r="93" spans="1:12">
      <c r="A93" s="423" t="s">
        <v>532</v>
      </c>
      <c r="B93" s="312" t="str">
        <f>Nädal_50!B26</f>
        <v>Hakkliha-riisipall (M, PT)</v>
      </c>
      <c r="C93" s="432" t="s">
        <v>538</v>
      </c>
      <c r="D93" s="291"/>
      <c r="E93" s="298" t="str">
        <f>Nädal_50!B27</f>
        <v>Juurviljakotlet (G, M, PT) (mahe)</v>
      </c>
      <c r="F93" s="205" t="s">
        <v>536</v>
      </c>
      <c r="G93" s="410" t="s">
        <v>532</v>
      </c>
      <c r="H93" s="120" t="str">
        <f>Nädal_50!B28</f>
        <v>Kartul, aurutatud (mahe)</v>
      </c>
      <c r="I93" s="410" t="s">
        <v>532</v>
      </c>
      <c r="J93" s="140" t="str">
        <f>Nädal_50!B32</f>
        <v xml:space="preserve">Peedisalat marineeritud sibulaga </v>
      </c>
      <c r="K93" s="410" t="s">
        <v>532</v>
      </c>
      <c r="L93" s="88" t="str">
        <f>Nädal_50!B40</f>
        <v xml:space="preserve">Porgand </v>
      </c>
    </row>
    <row r="94" spans="1:12">
      <c r="A94" s="425" t="s">
        <v>545</v>
      </c>
      <c r="B94" s="313" t="str">
        <f>Nädal_50!B31</f>
        <v>Soe valge kaste (G, L)</v>
      </c>
      <c r="C94" s="433"/>
      <c r="D94" s="99" t="s">
        <v>516</v>
      </c>
      <c r="E94" s="288"/>
      <c r="F94" s="206"/>
      <c r="G94" s="411" t="s">
        <v>545</v>
      </c>
      <c r="H94" s="120" t="str">
        <f>Nädal_50!B30</f>
        <v>Porgand, röstitud</v>
      </c>
      <c r="I94" s="411"/>
      <c r="J94" s="140"/>
      <c r="K94" s="411"/>
      <c r="L94" s="88" t="str">
        <f>Nädal_50!B41</f>
        <v xml:space="preserve">Pirn </v>
      </c>
    </row>
    <row r="95" spans="1:12">
      <c r="A95" s="410" t="s">
        <v>516</v>
      </c>
      <c r="B95" s="163" t="str">
        <f>Nädal_50!B44</f>
        <v>Rassolnik kanalihaga (G)</v>
      </c>
      <c r="C95" s="414" t="s">
        <v>530</v>
      </c>
      <c r="D95" s="291"/>
      <c r="E95" s="282" t="str">
        <f>Nädal_50!B45</f>
        <v>Rassolnik põldubadega (G) (mahe)</v>
      </c>
      <c r="F95" s="205" t="s">
        <v>549</v>
      </c>
      <c r="G95" s="410" t="s">
        <v>516</v>
      </c>
      <c r="H95" s="66"/>
      <c r="I95" s="412" t="s">
        <v>516</v>
      </c>
      <c r="J95" s="91"/>
      <c r="K95" s="412" t="s">
        <v>516</v>
      </c>
      <c r="L95" s="88" t="str">
        <f>Nädal_50!B54</f>
        <v>Valge/punane peakapsas</v>
      </c>
    </row>
    <row r="96" spans="1:12">
      <c r="A96" s="413"/>
      <c r="B96" s="130" t="str">
        <f>Nädal_50!B47</f>
        <v>Ploomi-pirnikompott vahukoorega (L)</v>
      </c>
      <c r="C96" s="415"/>
      <c r="D96" s="139"/>
      <c r="E96" s="142"/>
      <c r="F96" s="111"/>
      <c r="G96" s="413"/>
      <c r="H96" s="66"/>
      <c r="I96" s="412"/>
      <c r="J96" s="85"/>
      <c r="K96" s="412"/>
      <c r="L96" s="88" t="str">
        <f>Nädal_50!B55</f>
        <v>Õun (mahe)</v>
      </c>
    </row>
    <row r="97" spans="1:12">
      <c r="A97" s="411" t="s">
        <v>516</v>
      </c>
      <c r="B97" s="130" t="str">
        <f>Nädal_50!B48</f>
        <v>Mustsõstra-rukkivaht (G)</v>
      </c>
      <c r="C97" s="416"/>
      <c r="D97" s="284"/>
      <c r="E97" s="288"/>
      <c r="F97" s="206"/>
      <c r="G97" s="411" t="s">
        <v>516</v>
      </c>
      <c r="H97" s="66"/>
      <c r="I97" s="412"/>
      <c r="J97" s="86"/>
      <c r="K97" s="412"/>
      <c r="L97" s="90"/>
    </row>
    <row r="98" spans="1:12">
      <c r="A98" s="423" t="s">
        <v>537</v>
      </c>
      <c r="B98" s="299" t="str">
        <f>Nädal_50!B58</f>
        <v>Kalapada värviliste köögiviljadega</v>
      </c>
      <c r="C98" s="429" t="s">
        <v>535</v>
      </c>
      <c r="D98" s="95" t="s">
        <v>508</v>
      </c>
      <c r="E98" s="298" t="str">
        <f>Nädal_50!B59</f>
        <v>Läätsepada värviliste köögiviljadega (mahe)</v>
      </c>
      <c r="F98" s="205" t="s">
        <v>554</v>
      </c>
      <c r="G98" s="410" t="s">
        <v>537</v>
      </c>
      <c r="H98" s="120" t="str">
        <f>Nädal_50!B60</f>
        <v>Täisterapasta/pasta (G) (mahe)</v>
      </c>
      <c r="I98" s="410" t="s">
        <v>537</v>
      </c>
      <c r="J98" s="141" t="str">
        <f>Nädal_50!B63</f>
        <v>Porgandi-mangosalat (mahe porgand)</v>
      </c>
      <c r="K98" s="410" t="s">
        <v>537</v>
      </c>
      <c r="L98" s="88" t="str">
        <f>Nädal_50!B72</f>
        <v>Valge redis</v>
      </c>
    </row>
    <row r="99" spans="1:12">
      <c r="A99" s="424" t="s">
        <v>540</v>
      </c>
      <c r="B99" s="108"/>
      <c r="C99" s="430"/>
      <c r="D99" s="139"/>
      <c r="E99" s="110"/>
      <c r="F99" s="111"/>
      <c r="G99" s="413" t="s">
        <v>540</v>
      </c>
      <c r="H99" s="120" t="str">
        <f>Nädal_50!B61</f>
        <v xml:space="preserve">Riis, aurutatud </v>
      </c>
      <c r="I99" s="413" t="s">
        <v>540</v>
      </c>
      <c r="J99" s="141" t="str">
        <f>Nädal_50!B64</f>
        <v>Hiina kapsas, roheline hernes, marineeritud punane sibul</v>
      </c>
      <c r="K99" s="413" t="s">
        <v>540</v>
      </c>
      <c r="L99" s="88" t="str">
        <f>Nädal_50!B73</f>
        <v xml:space="preserve">Pirn </v>
      </c>
    </row>
    <row r="100" spans="1:12">
      <c r="A100" s="425" t="s">
        <v>547</v>
      </c>
      <c r="B100" s="302"/>
      <c r="C100" s="431"/>
      <c r="D100" s="284"/>
      <c r="E100" s="288"/>
      <c r="F100" s="206"/>
      <c r="G100" s="411" t="s">
        <v>547</v>
      </c>
      <c r="H100" s="120" t="str">
        <f>Nädal_50!B62</f>
        <v>Brokoli, aurutatud</v>
      </c>
      <c r="I100" s="411" t="s">
        <v>547</v>
      </c>
      <c r="J100" s="141"/>
      <c r="K100" s="411" t="s">
        <v>547</v>
      </c>
      <c r="L100" s="90"/>
    </row>
    <row r="101" spans="1:12">
      <c r="A101" s="410" t="s">
        <v>540</v>
      </c>
      <c r="B101" s="125" t="str">
        <f>Nädal_50!B76</f>
        <v>Hautatud kanaliha ürtidi-köögiviljaleemes</v>
      </c>
      <c r="C101" s="434" t="s">
        <v>530</v>
      </c>
      <c r="D101" s="95" t="s">
        <v>508</v>
      </c>
      <c r="E101" s="303" t="str">
        <f>Nädal_50!B77</f>
        <v>Kartuli-seeneroog Vahemere ürtidega</v>
      </c>
      <c r="F101" s="205"/>
      <c r="G101" s="410" t="s">
        <v>540</v>
      </c>
      <c r="H101" s="138" t="str">
        <f>Nädal_50!B80</f>
        <v>Aedoad, aurutatu</v>
      </c>
      <c r="I101" s="410" t="s">
        <v>540</v>
      </c>
      <c r="J101" s="91"/>
      <c r="K101" s="410" t="s">
        <v>540</v>
      </c>
      <c r="L101" s="88" t="str">
        <f>Nädal_50!B91</f>
        <v>Nuikapsas</v>
      </c>
    </row>
    <row r="102" spans="1:12">
      <c r="A102" s="411" t="s">
        <v>516</v>
      </c>
      <c r="B102" s="125" t="str">
        <f>Nädal_50!B81</f>
        <v>Külm jogurti-küüslaugukaste (L)</v>
      </c>
      <c r="C102" s="435"/>
      <c r="D102" s="99" t="s">
        <v>516</v>
      </c>
      <c r="E102" s="304"/>
      <c r="F102" s="206"/>
      <c r="G102" s="411" t="s">
        <v>516</v>
      </c>
      <c r="H102" s="138"/>
      <c r="I102" s="411" t="s">
        <v>516</v>
      </c>
      <c r="J102" s="86"/>
      <c r="K102" s="411" t="s">
        <v>516</v>
      </c>
      <c r="L102" s="88" t="str">
        <f>Nädal_50!B92</f>
        <v>Õun (mahe)</v>
      </c>
    </row>
    <row r="103" spans="1:12" ht="31.5">
      <c r="A103" s="102" t="e">
        <f>#REF!</f>
        <v>#REF!</v>
      </c>
      <c r="B103" s="280" t="s">
        <v>522</v>
      </c>
      <c r="C103" s="103" t="s">
        <v>523</v>
      </c>
      <c r="D103" s="103" t="s">
        <v>524</v>
      </c>
      <c r="E103" s="102" t="s">
        <v>15</v>
      </c>
      <c r="F103" s="103" t="s">
        <v>525</v>
      </c>
      <c r="G103" s="102" t="e">
        <f>A103</f>
        <v>#REF!</v>
      </c>
      <c r="H103" s="102" t="s">
        <v>526</v>
      </c>
      <c r="I103" s="102" t="e">
        <f>A103</f>
        <v>#REF!</v>
      </c>
      <c r="J103" s="102" t="s">
        <v>527</v>
      </c>
      <c r="K103" s="131" t="e">
        <f>A103</f>
        <v>#REF!</v>
      </c>
      <c r="L103" s="102" t="s">
        <v>528</v>
      </c>
    </row>
    <row r="104" spans="1:12">
      <c r="A104" s="423" t="s">
        <v>529</v>
      </c>
      <c r="B104" s="106" t="str">
        <f>Nädal_51!B9</f>
        <v>Magushapu sealihapada seesamiseemnetega</v>
      </c>
      <c r="C104" s="426" t="s">
        <v>533</v>
      </c>
      <c r="D104" s="97" t="s">
        <v>512</v>
      </c>
      <c r="E104" s="298" t="str">
        <f>Nädal_51!B10</f>
        <v>Edamame oad magushapus kastmes (mahe)</v>
      </c>
      <c r="F104" s="205" t="s">
        <v>549</v>
      </c>
      <c r="G104" s="410" t="s">
        <v>529</v>
      </c>
      <c r="H104" s="120" t="str">
        <f>Nädal_51!B11</f>
        <v>Täisterapasta/pasta (G) (mahe)</v>
      </c>
      <c r="I104" s="410" t="s">
        <v>529</v>
      </c>
      <c r="J104" s="141" t="str">
        <f>Nädal_51!B14</f>
        <v>Peedisalat pohladega</v>
      </c>
      <c r="K104" s="410" t="s">
        <v>529</v>
      </c>
      <c r="L104" s="88" t="str">
        <f>Nädal_51!B22</f>
        <v xml:space="preserve">Porgand </v>
      </c>
    </row>
    <row r="105" spans="1:12">
      <c r="A105" s="424" t="s">
        <v>532</v>
      </c>
      <c r="B105" s="105"/>
      <c r="C105" s="427"/>
      <c r="D105" s="139"/>
      <c r="E105" s="110"/>
      <c r="F105" s="111"/>
      <c r="G105" s="413"/>
      <c r="H105" s="120" t="str">
        <f>Nädal_51!B12</f>
        <v>Riis, aurutatud (mahe)</v>
      </c>
      <c r="I105" s="413"/>
      <c r="J105" s="141" t="str">
        <f>Nädal_51!B15</f>
        <v>Valge peakapsas, aeduba, kõrvits</v>
      </c>
      <c r="K105" s="413"/>
      <c r="L105" s="88" t="str">
        <f>Nädal_51!B23</f>
        <v xml:space="preserve">Pirn </v>
      </c>
    </row>
    <row r="106" spans="1:12">
      <c r="A106" s="425" t="s">
        <v>516</v>
      </c>
      <c r="B106" s="105"/>
      <c r="C106" s="428"/>
      <c r="D106" s="284"/>
      <c r="E106" s="288"/>
      <c r="F106" s="206"/>
      <c r="G106" s="411"/>
      <c r="H106" s="120" t="str">
        <f>Nädal_51!B13</f>
        <v>Kõrvits, röstitud</v>
      </c>
      <c r="I106" s="411"/>
      <c r="J106" s="86"/>
      <c r="K106" s="411"/>
      <c r="L106" s="90"/>
    </row>
    <row r="107" spans="1:12">
      <c r="A107" s="423" t="s">
        <v>532</v>
      </c>
      <c r="B107" s="167" t="str">
        <f>Nädal_51!B26</f>
        <v xml:space="preserve">Kanalihasupp </v>
      </c>
      <c r="C107" s="414" t="s">
        <v>530</v>
      </c>
      <c r="D107" s="95" t="s">
        <v>508</v>
      </c>
      <c r="E107" s="298" t="str">
        <f>Nädal_51!B27</f>
        <v>Koorene oasupp spinati ja keedumunaga (L) (mahe)</v>
      </c>
      <c r="F107" s="305" t="s">
        <v>531</v>
      </c>
      <c r="G107" s="410" t="s">
        <v>532</v>
      </c>
      <c r="H107" s="66"/>
      <c r="I107" s="410" t="s">
        <v>532</v>
      </c>
      <c r="J107" s="91"/>
      <c r="K107" s="410" t="s">
        <v>532</v>
      </c>
      <c r="L107" s="88" t="str">
        <f>Nädal_51!B35</f>
        <v>Valge/punane peakapsas</v>
      </c>
    </row>
    <row r="108" spans="1:12">
      <c r="A108" s="424"/>
      <c r="B108" s="130" t="str">
        <f>Nädal_51!B28</f>
        <v>Pähkli-kakaoruudud (G, L, M, P)</v>
      </c>
      <c r="C108" s="415"/>
      <c r="D108" s="139"/>
      <c r="E108" s="110"/>
      <c r="F108" s="111"/>
      <c r="G108" s="413"/>
      <c r="H108" s="138"/>
      <c r="I108" s="413"/>
      <c r="J108" s="85"/>
      <c r="K108" s="413"/>
      <c r="L108" s="88" t="str">
        <f>Nädal_51!B36</f>
        <v>Õun(mahe)</v>
      </c>
    </row>
    <row r="109" spans="1:12">
      <c r="A109" s="425" t="s">
        <v>545</v>
      </c>
      <c r="B109" s="130" t="str">
        <f>Nädal_51!B29</f>
        <v>Jogurti-kamadessert marjadega (G, L)</v>
      </c>
      <c r="C109" s="416"/>
      <c r="D109" s="284"/>
      <c r="E109" s="288"/>
      <c r="F109" s="206"/>
      <c r="G109" s="411"/>
      <c r="H109" s="66"/>
      <c r="I109" s="411"/>
      <c r="J109" s="86"/>
      <c r="K109" s="411"/>
      <c r="L109" s="90"/>
    </row>
    <row r="110" spans="1:12">
      <c r="A110" s="410" t="s">
        <v>516</v>
      </c>
      <c r="B110" s="106" t="str">
        <f>Nädal_51!B39</f>
        <v>Segahakklihast kotlett (G, L, M, PT)</v>
      </c>
      <c r="C110" s="323" t="s">
        <v>555</v>
      </c>
      <c r="D110" s="314"/>
      <c r="E110" s="282" t="str">
        <f>Nädal_51!B40</f>
        <v>Porgandi-suvikõrvitsa kotlett (G, PT) (mahe)</v>
      </c>
      <c r="F110" s="205" t="s">
        <v>556</v>
      </c>
      <c r="G110" s="410" t="s">
        <v>516</v>
      </c>
      <c r="H110" s="120" t="str">
        <f>Nädal_51!B41</f>
        <v>Kartulipuder (L)</v>
      </c>
      <c r="I110" s="410" t="s">
        <v>516</v>
      </c>
      <c r="J110" s="141" t="str">
        <f>Nädal_51!B45</f>
        <v>Kapsa-maisi-paprikasalat (mahe kapsas)</v>
      </c>
      <c r="K110" s="410" t="s">
        <v>516</v>
      </c>
      <c r="L110" s="88" t="str">
        <f>Nädal_51!B53</f>
        <v>Valge redis</v>
      </c>
    </row>
    <row r="111" spans="1:12">
      <c r="A111" s="413"/>
      <c r="B111" s="106" t="str">
        <f>Nädal_51!B44</f>
        <v>Soe valge kaste (G, L)</v>
      </c>
      <c r="C111" s="324"/>
      <c r="D111" s="99" t="s">
        <v>516</v>
      </c>
      <c r="E111" s="110"/>
      <c r="F111" s="111"/>
      <c r="G111" s="413"/>
      <c r="H111" s="120" t="str">
        <f>Nädal_51!B42</f>
        <v>Tatar, aurutatud (mahe)</v>
      </c>
      <c r="I111" s="413"/>
      <c r="J111" s="141" t="str">
        <f>Nädal_51!B46</f>
        <v>Porgand, roheline hernes, valge redis</v>
      </c>
      <c r="K111" s="413"/>
      <c r="L111" s="88" t="str">
        <f>Nädal_51!B54</f>
        <v>Apelsin</v>
      </c>
    </row>
    <row r="112" spans="1:12">
      <c r="A112" s="411"/>
      <c r="B112" s="106"/>
      <c r="C112" s="324"/>
      <c r="D112" s="109"/>
      <c r="E112" s="110"/>
      <c r="F112" s="111"/>
      <c r="G112" s="411"/>
      <c r="H112" s="120" t="str">
        <f>Nädal_51!B43</f>
        <v>Peet, aurutatud</v>
      </c>
      <c r="I112" s="411"/>
      <c r="J112" s="85"/>
      <c r="K112" s="411"/>
      <c r="L112" s="89"/>
    </row>
    <row r="113" spans="1:12">
      <c r="A113" s="423" t="s">
        <v>537</v>
      </c>
      <c r="B113" s="164" t="str">
        <f>Nädal_51!B57</f>
        <v>Selge lõhesupp</v>
      </c>
      <c r="C113" s="429" t="s">
        <v>535</v>
      </c>
      <c r="D113" s="99" t="s">
        <v>516</v>
      </c>
      <c r="E113" s="282" t="str">
        <f>Nädal_51!B58</f>
        <v>Kikerhernesupp kümne köögiviljaga (mahe)</v>
      </c>
      <c r="F113" s="205" t="s">
        <v>551</v>
      </c>
      <c r="G113" s="410" t="s">
        <v>537</v>
      </c>
      <c r="H113" s="66"/>
      <c r="I113" s="410" t="s">
        <v>537</v>
      </c>
      <c r="J113" s="91"/>
      <c r="K113" s="410" t="s">
        <v>537</v>
      </c>
      <c r="L113" s="88" t="str">
        <f>Nädal_51!B66</f>
        <v xml:space="preserve">Porgand </v>
      </c>
    </row>
    <row r="114" spans="1:12">
      <c r="A114" s="424"/>
      <c r="B114" s="130" t="str">
        <f>Nädal_51!B59</f>
        <v>Karamellikissell moosiga (L)</v>
      </c>
      <c r="C114" s="430"/>
      <c r="D114" s="139"/>
      <c r="E114" s="110"/>
      <c r="F114" s="111"/>
      <c r="G114" s="413"/>
      <c r="H114" s="66"/>
      <c r="I114" s="413"/>
      <c r="J114" s="85"/>
      <c r="K114" s="413"/>
      <c r="L114" s="88" t="str">
        <f>Nädal_51!B67</f>
        <v xml:space="preserve">Pirn </v>
      </c>
    </row>
    <row r="115" spans="1:12">
      <c r="A115" s="425" t="s">
        <v>547</v>
      </c>
      <c r="B115" s="130" t="str">
        <f>Nädal_51!B60</f>
        <v>Riisipuding (L, VS)</v>
      </c>
      <c r="C115" s="431"/>
      <c r="D115" s="284"/>
      <c r="E115" s="288"/>
      <c r="F115" s="206"/>
      <c r="G115" s="411"/>
      <c r="H115" s="66"/>
      <c r="I115" s="411"/>
      <c r="J115" s="86"/>
      <c r="K115" s="411"/>
      <c r="L115" s="90"/>
    </row>
    <row r="116" spans="1:12">
      <c r="A116" s="410" t="s">
        <v>540</v>
      </c>
      <c r="B116" s="106" t="str">
        <f>Nädal_51!B70</f>
        <v>Ahjuliha (PT)</v>
      </c>
      <c r="C116" s="414" t="s">
        <v>530</v>
      </c>
      <c r="D116" s="95" t="s">
        <v>508</v>
      </c>
      <c r="E116" s="292" t="e">
        <f>Nädal_51!#REF!</f>
        <v>#REF!</v>
      </c>
      <c r="F116" s="205" t="s">
        <v>554</v>
      </c>
      <c r="G116" s="410" t="s">
        <v>540</v>
      </c>
      <c r="H116" s="137" t="str">
        <f>Nädal_51!B71</f>
        <v>Kartul, aurutatud</v>
      </c>
      <c r="I116" s="410" t="s">
        <v>540</v>
      </c>
      <c r="J116" s="141" t="str">
        <f>Nädal_51!B74</f>
        <v>Marineeritud kõrvits</v>
      </c>
      <c r="K116" s="410" t="s">
        <v>540</v>
      </c>
      <c r="L116" s="88" t="str">
        <f>Nädal_51!B84</f>
        <v>Valge redis</v>
      </c>
    </row>
    <row r="117" spans="1:12">
      <c r="A117" s="413" t="s">
        <v>532</v>
      </c>
      <c r="B117" s="106"/>
      <c r="C117" s="415"/>
      <c r="D117" s="139"/>
      <c r="E117" s="128"/>
      <c r="F117" s="111"/>
      <c r="G117" s="413"/>
      <c r="H117" s="137" t="e">
        <f>Nädal_51!#REF!</f>
        <v>#REF!</v>
      </c>
      <c r="I117" s="413"/>
      <c r="J117" s="141" t="str">
        <f>Nädal_51!B75</f>
        <v>Keedupeet</v>
      </c>
      <c r="K117" s="413"/>
      <c r="L117" s="88" t="str">
        <f>Nädal_51!B85</f>
        <v>Mandariin</v>
      </c>
    </row>
    <row r="118" spans="1:12">
      <c r="A118" s="411" t="s">
        <v>516</v>
      </c>
      <c r="B118" s="105"/>
      <c r="C118" s="416"/>
      <c r="D118" s="284"/>
      <c r="E118" s="304"/>
      <c r="F118" s="206"/>
      <c r="G118" s="411"/>
      <c r="H118" s="137" t="e">
        <f>Nädal_51!#REF!</f>
        <v>#REF!</v>
      </c>
      <c r="I118" s="411"/>
      <c r="J118" s="86"/>
      <c r="K118" s="411"/>
      <c r="L118" s="90"/>
    </row>
    <row r="119" spans="1:12" ht="31.5">
      <c r="A119" s="102" t="e">
        <f>#REF!</f>
        <v>#REF!</v>
      </c>
      <c r="B119" s="280" t="s">
        <v>522</v>
      </c>
      <c r="C119" s="103" t="s">
        <v>523</v>
      </c>
      <c r="D119" s="103" t="s">
        <v>524</v>
      </c>
      <c r="E119" s="102" t="s">
        <v>15</v>
      </c>
      <c r="F119" s="103" t="s">
        <v>525</v>
      </c>
      <c r="G119" s="102" t="e">
        <f>A119</f>
        <v>#REF!</v>
      </c>
      <c r="H119" s="102" t="s">
        <v>526</v>
      </c>
      <c r="I119" s="102" t="e">
        <f>A119</f>
        <v>#REF!</v>
      </c>
      <c r="J119" s="102" t="s">
        <v>527</v>
      </c>
      <c r="K119" s="131" t="e">
        <f>A119</f>
        <v>#REF!</v>
      </c>
      <c r="L119" s="102" t="s">
        <v>528</v>
      </c>
    </row>
    <row r="120" spans="1:12">
      <c r="A120" s="423" t="s">
        <v>529</v>
      </c>
      <c r="B120" s="106" t="str">
        <f>Nädal_01!B9</f>
        <v>Sinepine sealihakaste (G, L)</v>
      </c>
      <c r="C120" s="426" t="s">
        <v>533</v>
      </c>
      <c r="D120" s="99" t="s">
        <v>516</v>
      </c>
      <c r="E120" s="298" t="str">
        <f>Nädal_01!B10</f>
        <v>Rooskapsas sinepikastmes (G, L) (mahe)</v>
      </c>
      <c r="F120" s="286" t="s">
        <v>543</v>
      </c>
      <c r="G120" s="410" t="s">
        <v>529</v>
      </c>
      <c r="H120" s="104" t="str">
        <f>Nädal_01!B11</f>
        <v>Täisterapasta/pasta (G) (mahe)</v>
      </c>
      <c r="I120" s="410" t="s">
        <v>529</v>
      </c>
      <c r="J120" s="141" t="str">
        <f>Nädal_01!B14</f>
        <v>Hiina kapsa salat roheliste hernestega</v>
      </c>
      <c r="K120" s="410" t="s">
        <v>529</v>
      </c>
      <c r="L120" s="88" t="str">
        <f>Nädal_01!B22</f>
        <v xml:space="preserve">Porgand </v>
      </c>
    </row>
    <row r="121" spans="1:12">
      <c r="A121" s="424" t="s">
        <v>532</v>
      </c>
      <c r="B121" s="105"/>
      <c r="C121" s="427"/>
      <c r="D121" s="139"/>
      <c r="E121" s="110"/>
      <c r="F121" s="122"/>
      <c r="G121" s="413"/>
      <c r="H121" s="104" t="str">
        <f>Nädal_01!B12</f>
        <v>Riis, aurutatud (mahe)</v>
      </c>
      <c r="I121" s="413"/>
      <c r="J121" s="141" t="str">
        <f>Nädal_01!B15</f>
        <v>Porgand, šampinjonid küüslauguga, valge redis</v>
      </c>
      <c r="K121" s="413"/>
      <c r="L121" s="88" t="str">
        <f>Nädal_01!B23</f>
        <v>Õun (mahe)</v>
      </c>
    </row>
    <row r="122" spans="1:12">
      <c r="A122" s="425" t="s">
        <v>516</v>
      </c>
      <c r="B122" s="105"/>
      <c r="C122" s="428"/>
      <c r="D122" s="284"/>
      <c r="E122" s="288"/>
      <c r="F122" s="297"/>
      <c r="G122" s="411"/>
      <c r="H122" s="104" t="str">
        <f>Nädal_01!B13</f>
        <v>Miniporgandid, aurutatud</v>
      </c>
      <c r="I122" s="411"/>
      <c r="J122" s="86"/>
      <c r="K122" s="411"/>
      <c r="L122" s="90"/>
    </row>
    <row r="123" spans="1:12">
      <c r="A123" s="423" t="s">
        <v>532</v>
      </c>
      <c r="B123" s="106" t="str">
        <f>Nädal_01!B26</f>
        <v>Ühepajatoit kanalihaga</v>
      </c>
      <c r="C123" s="414" t="s">
        <v>530</v>
      </c>
      <c r="D123" s="291"/>
      <c r="E123" s="298" t="str">
        <f>Nädal_01!B27</f>
        <v xml:space="preserve">Ühepajatoit roheliste hernestega </v>
      </c>
      <c r="F123" s="286" t="s">
        <v>557</v>
      </c>
      <c r="G123" s="410" t="s">
        <v>532</v>
      </c>
      <c r="H123" s="120" t="str">
        <f>Nädal_01!B28</f>
        <v>Kartul, aurutatud (mahe)</v>
      </c>
      <c r="I123" s="410" t="s">
        <v>532</v>
      </c>
      <c r="J123" s="141" t="str">
        <f>Nädal_01!B31</f>
        <v>Valge redisesalat värske kurgiga</v>
      </c>
      <c r="K123" s="410" t="s">
        <v>532</v>
      </c>
      <c r="L123" s="88" t="str">
        <f>Nädal_01!B39</f>
        <v>Nuikapsas</v>
      </c>
    </row>
    <row r="124" spans="1:12">
      <c r="A124" s="424" t="s">
        <v>540</v>
      </c>
      <c r="B124" s="105"/>
      <c r="C124" s="415"/>
      <c r="D124" s="139"/>
      <c r="E124" s="110"/>
      <c r="F124" s="122"/>
      <c r="G124" s="413"/>
      <c r="H124" s="120" t="str">
        <f>Nädal_01!B29</f>
        <v xml:space="preserve">Tatar, aurutatud </v>
      </c>
      <c r="I124" s="413"/>
      <c r="J124" s="141" t="str">
        <f>Nädal_01!B32</f>
        <v>Peet, hernes, kaalikas</v>
      </c>
      <c r="K124" s="413"/>
      <c r="L124" s="88" t="str">
        <f>Nädal_01!B40</f>
        <v>Pirn</v>
      </c>
    </row>
    <row r="125" spans="1:12">
      <c r="A125" s="425" t="s">
        <v>545</v>
      </c>
      <c r="B125" s="105"/>
      <c r="C125" s="416"/>
      <c r="D125" s="284"/>
      <c r="E125" s="288"/>
      <c r="F125" s="297"/>
      <c r="G125" s="411"/>
      <c r="H125" s="120" t="str">
        <f>Nädal_01!B30</f>
        <v>Kõrvits, röstitud</v>
      </c>
      <c r="I125" s="411"/>
      <c r="J125" s="141"/>
      <c r="K125" s="411"/>
      <c r="L125" s="90"/>
    </row>
    <row r="126" spans="1:12">
      <c r="A126" s="410" t="s">
        <v>516</v>
      </c>
      <c r="B126" s="165" t="str">
        <f>Nädal_01!B43</f>
        <v>Hakklihasupp</v>
      </c>
      <c r="C126" s="420" t="s">
        <v>520</v>
      </c>
      <c r="D126" s="97" t="s">
        <v>512</v>
      </c>
      <c r="E126" s="298" t="str">
        <f>Nädal_01!B44</f>
        <v>Tomatine kikerhernesupp</v>
      </c>
      <c r="F126" s="309" t="s">
        <v>531</v>
      </c>
      <c r="G126" s="410" t="s">
        <v>516</v>
      </c>
      <c r="H126" s="66"/>
      <c r="I126" s="410" t="s">
        <v>516</v>
      </c>
      <c r="J126" s="91"/>
      <c r="K126" s="410" t="s">
        <v>516</v>
      </c>
      <c r="L126" s="88" t="str">
        <f>Nädal_01!B53</f>
        <v>Valge redis</v>
      </c>
    </row>
    <row r="127" spans="1:12">
      <c r="A127" s="413"/>
      <c r="B127" s="130" t="str">
        <f>Nädal_01!B46</f>
        <v>Mustsõstramannavaht piimaga (G, L, VS)</v>
      </c>
      <c r="C127" s="421"/>
      <c r="D127" s="139"/>
      <c r="E127" s="110"/>
      <c r="F127" s="122"/>
      <c r="G127" s="413"/>
      <c r="H127" s="66"/>
      <c r="I127" s="413"/>
      <c r="J127" s="85"/>
      <c r="K127" s="413"/>
      <c r="L127" s="88" t="str">
        <f>Nädal_01!B54</f>
        <v>Õun (mahe)</v>
      </c>
    </row>
    <row r="128" spans="1:12">
      <c r="A128" s="411" t="s">
        <v>516</v>
      </c>
      <c r="B128" s="130" t="str">
        <f>Nädal_01!B47</f>
        <v>Vanilje panna cotta mustikakastmega (L, VS)</v>
      </c>
      <c r="C128" s="422"/>
      <c r="D128" s="139"/>
      <c r="E128" s="110"/>
      <c r="F128" s="122"/>
      <c r="G128" s="411"/>
      <c r="H128" s="66"/>
      <c r="I128" s="411"/>
      <c r="J128" s="86"/>
      <c r="K128" s="411"/>
      <c r="L128" s="90"/>
    </row>
    <row r="129" spans="1:12">
      <c r="A129" s="410" t="s">
        <v>537</v>
      </c>
      <c r="B129" s="106" t="str">
        <f>Nädal_01!B57</f>
        <v>Ahjukala juustukattega (G, L, PT)</v>
      </c>
      <c r="C129" s="417" t="s">
        <v>535</v>
      </c>
      <c r="D129" s="291"/>
      <c r="E129" s="160" t="str">
        <f>Nädal_01!B58</f>
        <v>Köögivilja-läätse pikkpoiss (G, L, M)</v>
      </c>
      <c r="F129" s="286" t="s">
        <v>554</v>
      </c>
      <c r="G129" s="410" t="s">
        <v>537</v>
      </c>
      <c r="H129" s="120" t="str">
        <f>Nädal_01!B59</f>
        <v>Kartul, aurutatud (mahe)</v>
      </c>
      <c r="I129" s="410" t="s">
        <v>537</v>
      </c>
      <c r="J129" s="141" t="str">
        <f>Nädal_01!B63</f>
        <v>Porgandi-ananassisalat</v>
      </c>
      <c r="K129" s="410" t="s">
        <v>537</v>
      </c>
      <c r="L129" s="88" t="str">
        <f>Nädal_01!B71</f>
        <v>Valge/punane peakapsas</v>
      </c>
    </row>
    <row r="130" spans="1:12">
      <c r="A130" s="413"/>
      <c r="B130" s="106" t="str">
        <f>Nädal_01!B62</f>
        <v>Tartarkaste (L)</v>
      </c>
      <c r="C130" s="418"/>
      <c r="D130" s="99" t="s">
        <v>516</v>
      </c>
      <c r="E130" s="161"/>
      <c r="F130" s="122"/>
      <c r="G130" s="413"/>
      <c r="H130" s="120" t="str">
        <f>Nädal_01!B60</f>
        <v>Kuskuss, aurutatud (G)</v>
      </c>
      <c r="I130" s="413"/>
      <c r="J130" s="141" t="str">
        <f>Nädal_01!B64</f>
        <v>Nuikapsas, kikerherned, porrulauk</v>
      </c>
      <c r="K130" s="413"/>
      <c r="L130" s="88" t="str">
        <f>Nädal_01!B72</f>
        <v>Pirn</v>
      </c>
    </row>
    <row r="131" spans="1:12">
      <c r="A131" s="411"/>
      <c r="B131" s="106"/>
      <c r="C131" s="419"/>
      <c r="D131" s="306"/>
      <c r="E131" s="162"/>
      <c r="F131" s="297"/>
      <c r="G131" s="411"/>
      <c r="H131" s="120" t="str">
        <f>Nädal_01!B61</f>
        <v>Pastinaak, röstitud</v>
      </c>
      <c r="I131" s="411"/>
      <c r="J131" s="141"/>
      <c r="K131" s="411"/>
      <c r="L131" s="89"/>
    </row>
    <row r="132" spans="1:12">
      <c r="A132" s="410" t="s">
        <v>540</v>
      </c>
      <c r="B132" s="146" t="str">
        <f>Nädal_01!B75</f>
        <v>Pilaff kanalihaga</v>
      </c>
      <c r="C132" s="414" t="s">
        <v>530</v>
      </c>
      <c r="D132" s="95" t="s">
        <v>508</v>
      </c>
      <c r="E132" s="147" t="str">
        <f>Nädal_01!B76</f>
        <v>Pilaff porgandi ja punaste ubadega (mahe)</v>
      </c>
      <c r="F132" s="149" t="s">
        <v>549</v>
      </c>
      <c r="G132" s="410" t="s">
        <v>540</v>
      </c>
      <c r="H132" s="154" t="str">
        <f>Nädal_01!B77</f>
        <v>Brokoli, aurutatud</v>
      </c>
      <c r="I132" s="410" t="s">
        <v>540</v>
      </c>
      <c r="J132" s="155" t="str">
        <f>Nädal_01!B79</f>
        <v>Peedi-hapukurgisalat</v>
      </c>
      <c r="K132" s="410" t="s">
        <v>540</v>
      </c>
      <c r="L132" s="88" t="str">
        <f>Nädal_01!B88</f>
        <v>Valge redis</v>
      </c>
    </row>
    <row r="133" spans="1:12">
      <c r="A133" s="413"/>
      <c r="B133" s="146" t="str">
        <f>Nädal_01!B78</f>
        <v>Soe tomatikaste</v>
      </c>
      <c r="C133" s="415"/>
      <c r="D133" s="97" t="s">
        <v>512</v>
      </c>
      <c r="E133" s="148"/>
      <c r="F133" s="150"/>
      <c r="G133" s="413"/>
      <c r="H133" s="154"/>
      <c r="I133" s="413"/>
      <c r="J133" s="155" t="str">
        <f>Nädal_01!B80</f>
        <v>Hiina kapsas, marineeritud punane sibul, mais</v>
      </c>
      <c r="K133" s="413"/>
      <c r="L133" s="88" t="str">
        <f>Nädal_01!B89</f>
        <v>Õun (mahe)</v>
      </c>
    </row>
    <row r="134" spans="1:12">
      <c r="A134" s="411"/>
      <c r="B134" s="106"/>
      <c r="C134" s="416"/>
      <c r="D134" s="284"/>
      <c r="E134" s="151"/>
      <c r="F134" s="136"/>
      <c r="G134" s="411"/>
      <c r="H134" s="152"/>
      <c r="I134" s="411"/>
      <c r="J134" s="153"/>
      <c r="K134" s="411"/>
      <c r="L134" s="57"/>
    </row>
  </sheetData>
  <mergeCells count="200">
    <mergeCell ref="C9:C11"/>
    <mergeCell ref="G9:G11"/>
    <mergeCell ref="I9:I11"/>
    <mergeCell ref="N17:N18"/>
    <mergeCell ref="K9:K11"/>
    <mergeCell ref="A12:A14"/>
    <mergeCell ref="C12:C14"/>
    <mergeCell ref="G12:G14"/>
    <mergeCell ref="I12:I14"/>
    <mergeCell ref="K12:K14"/>
    <mergeCell ref="J13:J14"/>
    <mergeCell ref="A9:A11"/>
    <mergeCell ref="A15:A16"/>
    <mergeCell ref="C15:C16"/>
    <mergeCell ref="G15:G16"/>
    <mergeCell ref="I15:I16"/>
    <mergeCell ref="K15:K16"/>
    <mergeCell ref="C25:C27"/>
    <mergeCell ref="G25:G27"/>
    <mergeCell ref="I25:I27"/>
    <mergeCell ref="K25:K27"/>
    <mergeCell ref="A25:A27"/>
    <mergeCell ref="A28:A30"/>
    <mergeCell ref="C28:C30"/>
    <mergeCell ref="G28:G30"/>
    <mergeCell ref="I28:I30"/>
    <mergeCell ref="K28:K30"/>
    <mergeCell ref="A21:A23"/>
    <mergeCell ref="C21:C23"/>
    <mergeCell ref="G21:G23"/>
    <mergeCell ref="I21:I23"/>
    <mergeCell ref="K21:K23"/>
    <mergeCell ref="A18:A20"/>
    <mergeCell ref="C18:C20"/>
    <mergeCell ref="G18:G20"/>
    <mergeCell ref="I18:I20"/>
    <mergeCell ref="K18:K20"/>
    <mergeCell ref="J19:J20"/>
    <mergeCell ref="A34:A36"/>
    <mergeCell ref="C34:C36"/>
    <mergeCell ref="G34:G36"/>
    <mergeCell ref="I34:I36"/>
    <mergeCell ref="K34:K36"/>
    <mergeCell ref="A31:A33"/>
    <mergeCell ref="C31:C33"/>
    <mergeCell ref="G31:G33"/>
    <mergeCell ref="I31:I33"/>
    <mergeCell ref="K31:K33"/>
    <mergeCell ref="J32:J33"/>
    <mergeCell ref="K37:K40"/>
    <mergeCell ref="K42:K44"/>
    <mergeCell ref="J43:J44"/>
    <mergeCell ref="A45:A47"/>
    <mergeCell ref="C45:C47"/>
    <mergeCell ref="G45:G47"/>
    <mergeCell ref="I45:I47"/>
    <mergeCell ref="K45:K47"/>
    <mergeCell ref="A37:A40"/>
    <mergeCell ref="C37:C40"/>
    <mergeCell ref="G37:G40"/>
    <mergeCell ref="I37:I40"/>
    <mergeCell ref="A42:A44"/>
    <mergeCell ref="C42:C44"/>
    <mergeCell ref="G42:G44"/>
    <mergeCell ref="I42:I44"/>
    <mergeCell ref="A48:A50"/>
    <mergeCell ref="C48:C50"/>
    <mergeCell ref="G48:G50"/>
    <mergeCell ref="A58:A60"/>
    <mergeCell ref="C58:C60"/>
    <mergeCell ref="G58:G60"/>
    <mergeCell ref="I58:I60"/>
    <mergeCell ref="K58:K60"/>
    <mergeCell ref="C54:C55"/>
    <mergeCell ref="I48:I50"/>
    <mergeCell ref="K48:K50"/>
    <mergeCell ref="A51:A53"/>
    <mergeCell ref="C51:C53"/>
    <mergeCell ref="G51:G53"/>
    <mergeCell ref="I51:I53"/>
    <mergeCell ref="K51:K53"/>
    <mergeCell ref="I54:I55"/>
    <mergeCell ref="A54:A56"/>
    <mergeCell ref="G54:G56"/>
    <mergeCell ref="K54:K56"/>
    <mergeCell ref="A61:A63"/>
    <mergeCell ref="C61:C63"/>
    <mergeCell ref="G61:G63"/>
    <mergeCell ref="I61:I63"/>
    <mergeCell ref="K61:K63"/>
    <mergeCell ref="A70:A72"/>
    <mergeCell ref="C70:C72"/>
    <mergeCell ref="G70:G72"/>
    <mergeCell ref="I70:I72"/>
    <mergeCell ref="K70:K72"/>
    <mergeCell ref="A64:A66"/>
    <mergeCell ref="C64:C66"/>
    <mergeCell ref="G64:G66"/>
    <mergeCell ref="I64:I66"/>
    <mergeCell ref="K64:K66"/>
    <mergeCell ref="J65:J66"/>
    <mergeCell ref="A67:A69"/>
    <mergeCell ref="C67:C69"/>
    <mergeCell ref="G67:G69"/>
    <mergeCell ref="I67:I69"/>
    <mergeCell ref="K67:K69"/>
    <mergeCell ref="A74:A76"/>
    <mergeCell ref="C74:C76"/>
    <mergeCell ref="G74:G76"/>
    <mergeCell ref="K74:K76"/>
    <mergeCell ref="A86:A88"/>
    <mergeCell ref="C86:C88"/>
    <mergeCell ref="K77:K79"/>
    <mergeCell ref="K80:K82"/>
    <mergeCell ref="K83:K85"/>
    <mergeCell ref="K86:K88"/>
    <mergeCell ref="K90:K92"/>
    <mergeCell ref="A83:A85"/>
    <mergeCell ref="C83:C85"/>
    <mergeCell ref="G83:G85"/>
    <mergeCell ref="G86:G87"/>
    <mergeCell ref="A80:A82"/>
    <mergeCell ref="C80:C82"/>
    <mergeCell ref="G80:G82"/>
    <mergeCell ref="A77:A79"/>
    <mergeCell ref="C77:C79"/>
    <mergeCell ref="G77:G79"/>
    <mergeCell ref="A90:A92"/>
    <mergeCell ref="C90:C92"/>
    <mergeCell ref="G90:G92"/>
    <mergeCell ref="I90:I92"/>
    <mergeCell ref="A95:A97"/>
    <mergeCell ref="C95:C97"/>
    <mergeCell ref="G95:G97"/>
    <mergeCell ref="A93:A94"/>
    <mergeCell ref="C93:C94"/>
    <mergeCell ref="G93:G94"/>
    <mergeCell ref="A101:A102"/>
    <mergeCell ref="C101:C102"/>
    <mergeCell ref="G101:G102"/>
    <mergeCell ref="A98:A100"/>
    <mergeCell ref="C98:C100"/>
    <mergeCell ref="G98:G100"/>
    <mergeCell ref="A107:A109"/>
    <mergeCell ref="C107:C109"/>
    <mergeCell ref="G107:G109"/>
    <mergeCell ref="A104:A106"/>
    <mergeCell ref="C104:C106"/>
    <mergeCell ref="G104:G106"/>
    <mergeCell ref="A113:A115"/>
    <mergeCell ref="C113:C115"/>
    <mergeCell ref="G113:G115"/>
    <mergeCell ref="A110:A112"/>
    <mergeCell ref="G110:G112"/>
    <mergeCell ref="A123:A125"/>
    <mergeCell ref="C123:C125"/>
    <mergeCell ref="G123:G125"/>
    <mergeCell ref="I123:I125"/>
    <mergeCell ref="K123:K125"/>
    <mergeCell ref="A120:A122"/>
    <mergeCell ref="C120:C122"/>
    <mergeCell ref="G120:G122"/>
    <mergeCell ref="A116:A118"/>
    <mergeCell ref="C116:C118"/>
    <mergeCell ref="G116:G118"/>
    <mergeCell ref="G132:G134"/>
    <mergeCell ref="A132:A134"/>
    <mergeCell ref="C132:C134"/>
    <mergeCell ref="K132:K134"/>
    <mergeCell ref="A129:A131"/>
    <mergeCell ref="G129:G131"/>
    <mergeCell ref="C129:C131"/>
    <mergeCell ref="A126:A128"/>
    <mergeCell ref="C126:C128"/>
    <mergeCell ref="G126:G128"/>
    <mergeCell ref="I126:I128"/>
    <mergeCell ref="I129:I131"/>
    <mergeCell ref="I132:I134"/>
    <mergeCell ref="K126:K128"/>
    <mergeCell ref="K129:K131"/>
    <mergeCell ref="K93:K94"/>
    <mergeCell ref="K95:K97"/>
    <mergeCell ref="I95:I97"/>
    <mergeCell ref="I93:I94"/>
    <mergeCell ref="I98:I100"/>
    <mergeCell ref="K98:K100"/>
    <mergeCell ref="I101:I102"/>
    <mergeCell ref="K101:K102"/>
    <mergeCell ref="I120:I122"/>
    <mergeCell ref="K120:K122"/>
    <mergeCell ref="I110:I112"/>
    <mergeCell ref="K110:K112"/>
    <mergeCell ref="I113:I115"/>
    <mergeCell ref="K113:K115"/>
    <mergeCell ref="I116:I118"/>
    <mergeCell ref="K116:K118"/>
    <mergeCell ref="I104:I106"/>
    <mergeCell ref="K104:K106"/>
    <mergeCell ref="I107:I109"/>
    <mergeCell ref="K107:K109"/>
  </mergeCells>
  <conditionalFormatting sqref="B1">
    <cfRule type="expression" priority="105">
      <formula>B1="siga"+$B$5</formula>
    </cfRule>
  </conditionalFormatting>
  <conditionalFormatting sqref="B1:B2 B4:B7">
    <cfRule type="expression" priority="106">
      <formula>B1="siga"</formula>
    </cfRule>
    <cfRule type="expression" dxfId="60" priority="104">
      <formula>B1="siga"</formula>
    </cfRule>
  </conditionalFormatting>
  <conditionalFormatting sqref="B2">
    <cfRule type="expression" dxfId="59" priority="103">
      <formula>B2="veis"</formula>
    </cfRule>
  </conditionalFormatting>
  <conditionalFormatting sqref="B4">
    <cfRule type="expression" dxfId="58" priority="102">
      <formula>B4="kalkun"</formula>
    </cfRule>
  </conditionalFormatting>
  <conditionalFormatting sqref="B5">
    <cfRule type="expression" dxfId="57" priority="101">
      <formula>B5="kala"</formula>
    </cfRule>
  </conditionalFormatting>
  <conditionalFormatting sqref="B6">
    <cfRule type="expression" dxfId="56" priority="100">
      <formula>B6="lammas"</formula>
    </cfRule>
  </conditionalFormatting>
  <conditionalFormatting sqref="B7">
    <cfRule type="expression" dxfId="55" priority="99">
      <formula>B7="segaliha"</formula>
    </cfRule>
    <cfRule type="expression" dxfId="54" priority="98">
      <formula>B7="segaliha"</formula>
    </cfRule>
  </conditionalFormatting>
  <conditionalFormatting sqref="C9">
    <cfRule type="expression" dxfId="53" priority="8">
      <formula>C9="siga"</formula>
    </cfRule>
    <cfRule type="expression" dxfId="52" priority="7">
      <formula>C9="kala"</formula>
    </cfRule>
    <cfRule type="expression" priority="9">
      <formula>C9="siga"</formula>
    </cfRule>
  </conditionalFormatting>
  <conditionalFormatting sqref="C12">
    <cfRule type="expression" dxfId="51" priority="93">
      <formula>C12="siga"</formula>
    </cfRule>
    <cfRule type="expression" priority="94">
      <formula>C12="siga"</formula>
    </cfRule>
    <cfRule type="expression" dxfId="50" priority="92">
      <formula>C12="veis"</formula>
    </cfRule>
  </conditionalFormatting>
  <conditionalFormatting sqref="C15">
    <cfRule type="expression" priority="91">
      <formula>C15="siga"</formula>
    </cfRule>
    <cfRule type="expression" dxfId="49" priority="90">
      <formula>C15="siga"</formula>
    </cfRule>
    <cfRule type="expression" dxfId="48" priority="89">
      <formula>C15="kala"</formula>
    </cfRule>
  </conditionalFormatting>
  <conditionalFormatting sqref="C18">
    <cfRule type="expression" priority="88">
      <formula>C18="siga"</formula>
    </cfRule>
    <cfRule type="expression" dxfId="47" priority="87">
      <formula>C18="siga"</formula>
    </cfRule>
    <cfRule type="expression" dxfId="46" priority="86">
      <formula>C18="segaliha"</formula>
    </cfRule>
    <cfRule type="expression" dxfId="45" priority="85">
      <formula>C18="segaliha"</formula>
    </cfRule>
  </conditionalFormatting>
  <conditionalFormatting sqref="C25">
    <cfRule type="expression" priority="84">
      <formula>C25="siga"</formula>
    </cfRule>
    <cfRule type="expression" dxfId="44" priority="83">
      <formula>C25="siga"</formula>
    </cfRule>
    <cfRule type="expression" dxfId="43" priority="82">
      <formula>C25="veis"</formula>
    </cfRule>
  </conditionalFormatting>
  <conditionalFormatting sqref="C28">
    <cfRule type="expression" dxfId="42" priority="79">
      <formula>C28="segaliha"</formula>
    </cfRule>
    <cfRule type="expression" priority="81">
      <formula>C28="siga"</formula>
    </cfRule>
    <cfRule type="expression" dxfId="41" priority="80">
      <formula>C28="siga"</formula>
    </cfRule>
    <cfRule type="expression" dxfId="40" priority="78">
      <formula>C28="segaliha"</formula>
    </cfRule>
  </conditionalFormatting>
  <conditionalFormatting sqref="C34">
    <cfRule type="expression" dxfId="39" priority="76">
      <formula>C34="siga"</formula>
    </cfRule>
    <cfRule type="expression" dxfId="38" priority="75">
      <formula>C34="kala"</formula>
    </cfRule>
    <cfRule type="expression" priority="77">
      <formula>C34="siga"</formula>
    </cfRule>
  </conditionalFormatting>
  <conditionalFormatting sqref="C37:C38">
    <cfRule type="expression" priority="74">
      <formula>C37="siga"</formula>
    </cfRule>
    <cfRule type="expression" dxfId="37" priority="73">
      <formula>C37="siga"</formula>
    </cfRule>
    <cfRule type="expression" dxfId="36" priority="72">
      <formula>C37="kalkun"</formula>
    </cfRule>
  </conditionalFormatting>
  <conditionalFormatting sqref="C42">
    <cfRule type="expression" priority="71">
      <formula>C42="siga"</formula>
    </cfRule>
    <cfRule type="expression" priority="70">
      <formula>C42="siga"+$B$5</formula>
    </cfRule>
    <cfRule type="expression" dxfId="35" priority="69">
      <formula>C42="siga"</formula>
    </cfRule>
  </conditionalFormatting>
  <conditionalFormatting sqref="C48">
    <cfRule type="expression" priority="6">
      <formula>C48="siga"</formula>
    </cfRule>
    <cfRule type="expression" priority="5">
      <formula>C48="siga"+$B$5</formula>
    </cfRule>
    <cfRule type="expression" dxfId="34" priority="4">
      <formula>C48="siga"</formula>
    </cfRule>
  </conditionalFormatting>
  <conditionalFormatting sqref="C51">
    <cfRule type="expression" dxfId="33" priority="63">
      <formula>C51="kala"</formula>
    </cfRule>
    <cfRule type="expression" priority="65">
      <formula>C51="siga"</formula>
    </cfRule>
    <cfRule type="expression" dxfId="32" priority="64">
      <formula>C51="siga"</formula>
    </cfRule>
  </conditionalFormatting>
  <conditionalFormatting sqref="C54">
    <cfRule type="expression" dxfId="31" priority="2">
      <formula>C54="siga"</formula>
    </cfRule>
    <cfRule type="expression" dxfId="30" priority="1">
      <formula>C54="kala"</formula>
    </cfRule>
    <cfRule type="expression" priority="3">
      <formula>C54="siga"</formula>
    </cfRule>
  </conditionalFormatting>
  <conditionalFormatting sqref="C61">
    <cfRule type="expression" priority="61">
      <formula>C61="siga"+$B$5</formula>
    </cfRule>
    <cfRule type="expression" dxfId="29" priority="60">
      <formula>C61="siga"</formula>
    </cfRule>
    <cfRule type="expression" priority="62">
      <formula>C61="siga"</formula>
    </cfRule>
  </conditionalFormatting>
  <conditionalFormatting sqref="C67">
    <cfRule type="expression" priority="59">
      <formula>C67="siga"</formula>
    </cfRule>
    <cfRule type="expression" dxfId="28" priority="58">
      <formula>C67="siga"</formula>
    </cfRule>
    <cfRule type="expression" dxfId="27" priority="57">
      <formula>C67="kala"</formula>
    </cfRule>
  </conditionalFormatting>
  <conditionalFormatting sqref="C70">
    <cfRule type="expression" priority="56">
      <formula>C70="siga"</formula>
    </cfRule>
    <cfRule type="expression" dxfId="26" priority="54">
      <formula>C70="veis"</formula>
    </cfRule>
    <cfRule type="expression" dxfId="25" priority="55">
      <formula>C70="siga"</formula>
    </cfRule>
  </conditionalFormatting>
  <conditionalFormatting sqref="C74">
    <cfRule type="expression" dxfId="24" priority="51">
      <formula>C74="siga"</formula>
    </cfRule>
    <cfRule type="expression" priority="52">
      <formula>C74="siga"+$B$5</formula>
    </cfRule>
    <cfRule type="expression" priority="53">
      <formula>C74="siga"</formula>
    </cfRule>
  </conditionalFormatting>
  <conditionalFormatting sqref="C77">
    <cfRule type="expression" dxfId="23" priority="48">
      <formula>C77="veis"</formula>
    </cfRule>
    <cfRule type="expression" dxfId="22" priority="49">
      <formula>C77="siga"</formula>
    </cfRule>
    <cfRule type="expression" priority="50">
      <formula>C77="siga"</formula>
    </cfRule>
  </conditionalFormatting>
  <conditionalFormatting sqref="C80">
    <cfRule type="expression" dxfId="21" priority="45">
      <formula>C80="kala"</formula>
    </cfRule>
    <cfRule type="expression" priority="47">
      <formula>C80="siga"</formula>
    </cfRule>
    <cfRule type="expression" dxfId="20" priority="46">
      <formula>C80="siga"</formula>
    </cfRule>
  </conditionalFormatting>
  <conditionalFormatting sqref="C83">
    <cfRule type="expression" dxfId="19" priority="43">
      <formula>C83="siga"</formula>
    </cfRule>
    <cfRule type="expression" dxfId="18" priority="42">
      <formula>C83="segaliha"</formula>
    </cfRule>
    <cfRule type="expression" priority="44">
      <formula>C83="siga"</formula>
    </cfRule>
    <cfRule type="expression" dxfId="17" priority="41">
      <formula>C83="segaliha"</formula>
    </cfRule>
  </conditionalFormatting>
  <conditionalFormatting sqref="C90">
    <cfRule type="expression" dxfId="16" priority="39">
      <formula>C90="siga"</formula>
    </cfRule>
    <cfRule type="expression" priority="40">
      <formula>C90="siga"</formula>
    </cfRule>
    <cfRule type="expression" dxfId="15" priority="38">
      <formula>C90="veis"</formula>
    </cfRule>
  </conditionalFormatting>
  <conditionalFormatting sqref="C93">
    <cfRule type="expression" priority="37">
      <formula>C93="siga"</formula>
    </cfRule>
    <cfRule type="expression" dxfId="14" priority="36">
      <formula>C93="siga"</formula>
    </cfRule>
    <cfRule type="expression" dxfId="13" priority="35">
      <formula>C93="segaliha"</formula>
    </cfRule>
    <cfRule type="expression" dxfId="12" priority="34">
      <formula>C93="segaliha"</formula>
    </cfRule>
  </conditionalFormatting>
  <conditionalFormatting sqref="C98">
    <cfRule type="expression" priority="33">
      <formula>C98="siga"</formula>
    </cfRule>
    <cfRule type="expression" dxfId="11" priority="32">
      <formula>C98="siga"</formula>
    </cfRule>
    <cfRule type="expression" dxfId="10" priority="31">
      <formula>C98="kala"</formula>
    </cfRule>
  </conditionalFormatting>
  <conditionalFormatting sqref="C101">
    <cfRule type="expression" priority="30">
      <formula>C101="siga"</formula>
    </cfRule>
    <cfRule type="expression" dxfId="9" priority="28">
      <formula>C101="kalkun"</formula>
    </cfRule>
    <cfRule type="expression" dxfId="8" priority="29">
      <formula>C101="siga"</formula>
    </cfRule>
  </conditionalFormatting>
  <conditionalFormatting sqref="C104">
    <cfRule type="expression" dxfId="7" priority="25">
      <formula>C104="siga"</formula>
    </cfRule>
    <cfRule type="expression" priority="26">
      <formula>C104="siga"+$B$5</formula>
    </cfRule>
    <cfRule type="expression" priority="27">
      <formula>C104="siga"</formula>
    </cfRule>
  </conditionalFormatting>
  <conditionalFormatting sqref="C110">
    <cfRule type="expression" priority="23">
      <formula>C110="siga"+$B$5</formula>
    </cfRule>
    <cfRule type="expression" dxfId="6" priority="22">
      <formula>C110="siga"</formula>
    </cfRule>
    <cfRule type="expression" priority="24">
      <formula>C110="siga"</formula>
    </cfRule>
  </conditionalFormatting>
  <conditionalFormatting sqref="C113">
    <cfRule type="expression" priority="21">
      <formula>C113="siga"</formula>
    </cfRule>
    <cfRule type="expression" dxfId="5" priority="20">
      <formula>C113="siga"</formula>
    </cfRule>
    <cfRule type="expression" dxfId="4" priority="19">
      <formula>C113="kala"</formula>
    </cfRule>
  </conditionalFormatting>
  <conditionalFormatting sqref="C120">
    <cfRule type="expression" priority="15">
      <formula>C120="siga"</formula>
    </cfRule>
    <cfRule type="expression" priority="14">
      <formula>C120="siga"+$B$5</formula>
    </cfRule>
    <cfRule type="expression" dxfId="3" priority="13">
      <formula>C120="siga"</formula>
    </cfRule>
  </conditionalFormatting>
  <conditionalFormatting sqref="C126">
    <cfRule type="expression" priority="12">
      <formula>C126="siga"</formula>
    </cfRule>
    <cfRule type="expression" priority="11">
      <formula>C126="siga"+$B$5</formula>
    </cfRule>
    <cfRule type="expression" dxfId="2" priority="10">
      <formula>C126="siga"</formula>
    </cfRule>
  </conditionalFormatting>
  <conditionalFormatting sqref="C129">
    <cfRule type="expression" priority="18">
      <formula>C129="siga"</formula>
    </cfRule>
    <cfRule type="expression" dxfId="1" priority="17">
      <formula>C129="siga"</formula>
    </cfRule>
    <cfRule type="expression" dxfId="0" priority="16">
      <formula>C129="kala"</formula>
    </cfRule>
  </conditionalFormatting>
  <pageMargins left="0.25" right="0.25" top="0.75" bottom="0.75" header="0.3" footer="0.3"/>
  <pageSetup paperSize="8" scale="72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2d7157d-88dd-4b39-bd8b-426562e3b9f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D53FE1A235E94DBA75173A88BA5E46" ma:contentTypeVersion="5" ma:contentTypeDescription="Create a new document." ma:contentTypeScope="" ma:versionID="b9f17d00cf6041034fcb0e051c8a5de5">
  <xsd:schema xmlns:xsd="http://www.w3.org/2001/XMLSchema" xmlns:xs="http://www.w3.org/2001/XMLSchema" xmlns:p="http://schemas.microsoft.com/office/2006/metadata/properties" xmlns:ns3="d2d7157d-88dd-4b39-bd8b-426562e3b9f0" targetNamespace="http://schemas.microsoft.com/office/2006/metadata/properties" ma:root="true" ma:fieldsID="c6ee5b6ba9b34cac0920fda88746b20b" ns3:_="">
    <xsd:import namespace="d2d7157d-88dd-4b39-bd8b-426562e3b9f0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d7157d-88dd-4b39-bd8b-426562e3b9f0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98F293-56E5-42DD-9BDB-C4953085F12C}">
  <ds:schemaRefs>
    <ds:schemaRef ds:uri="http://schemas.microsoft.com/office/2006/metadata/properties"/>
    <ds:schemaRef ds:uri="http://schemas.microsoft.com/office/infopath/2007/PartnerControls"/>
    <ds:schemaRef ds:uri="d2d7157d-88dd-4b39-bd8b-426562e3b9f0"/>
  </ds:schemaRefs>
</ds:datastoreItem>
</file>

<file path=customXml/itemProps2.xml><?xml version="1.0" encoding="utf-8"?>
<ds:datastoreItem xmlns:ds="http://schemas.openxmlformats.org/officeDocument/2006/customXml" ds:itemID="{C3BAB96D-074F-406B-80D5-DCF503CB375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16FA98-B4F8-4639-8B6D-CD6B6A9F9C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d7157d-88dd-4b39-bd8b-426562e3b9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Nädal_45</vt:lpstr>
      <vt:lpstr>Nädal_46</vt:lpstr>
      <vt:lpstr>Nädal_47</vt:lpstr>
      <vt:lpstr>Nädal_48</vt:lpstr>
      <vt:lpstr>Nädal_49</vt:lpstr>
      <vt:lpstr>Nädal_50</vt:lpstr>
      <vt:lpstr>Nädal_51</vt:lpstr>
      <vt:lpstr>Nädal_01</vt:lpstr>
      <vt:lpstr>Kontroll-leht</vt:lpstr>
      <vt:lpstr>'Kontroll-leht'!Print_Area</vt:lpstr>
      <vt:lpstr>Nädal_01!Print_Area</vt:lpstr>
      <vt:lpstr>Nädal_45!Print_Area</vt:lpstr>
      <vt:lpstr>Nädal_46!Print_Area</vt:lpstr>
      <vt:lpstr>Nädal_47!Print_Area</vt:lpstr>
      <vt:lpstr>Nädal_48!Print_Area</vt:lpstr>
      <vt:lpstr>Nädal_49!Print_Area</vt:lpstr>
      <vt:lpstr>Nädal_50!Print_Area</vt:lpstr>
      <vt:lpstr>Nädal_51!Print_Area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Kerli Jalas</dc:creator>
  <cp:keywords/>
  <dc:description/>
  <cp:lastModifiedBy>Narva</cp:lastModifiedBy>
  <cp:revision/>
  <dcterms:created xsi:type="dcterms:W3CDTF">2025-11-10T14:06:11Z</dcterms:created>
  <dcterms:modified xsi:type="dcterms:W3CDTF">2026-11-02T07:12:30Z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0x01010089D53FE1A235E94DBA75173A88BA5E46</vt:lpwstr>
  </property>
</Properties>
</file>