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etlana\Desktop\aprill menüü 2025\"/>
    </mc:Choice>
  </mc:AlternateContent>
  <xr:revisionPtr revIDLastSave="0" documentId="13_ncr:1_{C7C720BD-9F3C-47DA-97A5-DE8113C89D8F}" xr6:coauthVersionLast="47" xr6:coauthVersionMax="47" xr10:uidLastSave="{00000000-0000-0000-0000-000000000000}"/>
  <bookViews>
    <workbookView xWindow="-120" yWindow="-120" windowWidth="29040" windowHeight="15720" tabRatio="821" xr2:uid="{00000000-000D-0000-FFFF-FFFF00000000}"/>
  </bookViews>
  <sheets>
    <sheet name="Teine 14" sheetId="5" r:id="rId1"/>
    <sheet name="Teine 15" sheetId="3" r:id="rId2"/>
    <sheet name="Teine 17" sheetId="24" r:id="rId3"/>
    <sheet name="Teine 18" sheetId="25" r:id="rId4"/>
    <sheet name="Esimene 14" sheetId="6" r:id="rId5"/>
    <sheet name="Esimene 15" sheetId="7" r:id="rId6"/>
    <sheet name="Esimene 17" sheetId="26" r:id="rId7"/>
    <sheet name="Esimene 18" sheetId="27" r:id="rId8"/>
    <sheet name="Kolmas 14" sheetId="9" r:id="rId9"/>
    <sheet name="Kolmas 15" sheetId="10" r:id="rId10"/>
    <sheet name="Kolmas 17" sheetId="28" r:id="rId11"/>
    <sheet name="Kolmas 18" sheetId="29" r:id="rId12"/>
  </sheets>
  <definedNames>
    <definedName name="_xlnm.Print_Area" localSheetId="4">'Esimene 14'!$B$1:$H$91</definedName>
    <definedName name="_xlnm.Print_Area" localSheetId="5">'Esimene 15'!$B$1:$H$99</definedName>
    <definedName name="_xlnm.Print_Area" localSheetId="6">'Esimene 17'!$B$1:$H$93</definedName>
    <definedName name="_xlnm.Print_Area" localSheetId="7">'Esimene 18'!$B$1:$H$99</definedName>
    <definedName name="_xlnm.Print_Area" localSheetId="8">'Kolmas 14'!$B$1:$H$87</definedName>
    <definedName name="_xlnm.Print_Area" localSheetId="9">'Kolmas 15'!$B$1:$H$93</definedName>
    <definedName name="_xlnm.Print_Area" localSheetId="10">'Kolmas 17'!$B$1:$H$93</definedName>
    <definedName name="_xlnm.Print_Area" localSheetId="11">'Kolmas 18'!$B$1:$H$99</definedName>
    <definedName name="_xlnm.Print_Area" localSheetId="0">'Teine 14'!$B$1:$H$92</definedName>
    <definedName name="_xlnm.Print_Area" localSheetId="1">'Teine 15'!$B$1:$H$99</definedName>
    <definedName name="_xlnm.Print_Area" localSheetId="2">'Teine 17'!$B$1:$H$93</definedName>
    <definedName name="_xlnm.Print_Area" localSheetId="3">'Teine 18'!$B$1:$H$99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" i="29" l="1"/>
  <c r="G87" i="29" s="1"/>
  <c r="E73" i="29"/>
  <c r="E74" i="29"/>
  <c r="E75" i="29"/>
  <c r="E76" i="29"/>
  <c r="E77" i="29"/>
  <c r="E78" i="29"/>
  <c r="E79" i="29"/>
  <c r="E80" i="29"/>
  <c r="F80" i="29" s="1"/>
  <c r="G80" i="29" s="1"/>
  <c r="H80" i="29" s="1"/>
  <c r="E81" i="29"/>
  <c r="E82" i="29"/>
  <c r="E83" i="29"/>
  <c r="E84" i="29"/>
  <c r="E85" i="29"/>
  <c r="E86" i="29"/>
  <c r="E87" i="29"/>
  <c r="F57" i="28"/>
  <c r="G57" i="28" s="1"/>
  <c r="H57" i="28" s="1"/>
  <c r="E57" i="28"/>
  <c r="C57" i="28"/>
  <c r="C58" i="28"/>
  <c r="E58" i="28"/>
  <c r="F58" i="28"/>
  <c r="G58" i="28"/>
  <c r="H58" i="28"/>
  <c r="H85" i="27"/>
  <c r="H86" i="27"/>
  <c r="H87" i="27"/>
  <c r="G85" i="27"/>
  <c r="G86" i="27"/>
  <c r="G87" i="27"/>
  <c r="F85" i="27"/>
  <c r="F86" i="27"/>
  <c r="F87" i="27"/>
  <c r="E85" i="27"/>
  <c r="E86" i="27"/>
  <c r="E87" i="27"/>
  <c r="C73" i="27"/>
  <c r="C74" i="27"/>
  <c r="C75" i="27"/>
  <c r="C76" i="27"/>
  <c r="C77" i="27"/>
  <c r="C78" i="27"/>
  <c r="C79" i="27"/>
  <c r="C80" i="27"/>
  <c r="C81" i="27"/>
  <c r="C82" i="27"/>
  <c r="C83" i="27"/>
  <c r="C84" i="27"/>
  <c r="C85" i="27"/>
  <c r="C86" i="27"/>
  <c r="C87" i="27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86" i="29"/>
  <c r="E70" i="28"/>
  <c r="F70" i="28" s="1"/>
  <c r="G70" i="28" s="1"/>
  <c r="H70" i="28" s="1"/>
  <c r="E71" i="28"/>
  <c r="E72" i="28"/>
  <c r="C70" i="28"/>
  <c r="F70" i="26"/>
  <c r="G70" i="26" s="1"/>
  <c r="H70" i="26" s="1"/>
  <c r="E69" i="26"/>
  <c r="E70" i="26"/>
  <c r="E71" i="26"/>
  <c r="E72" i="26"/>
  <c r="E73" i="26"/>
  <c r="C69" i="26"/>
  <c r="C70" i="26"/>
  <c r="C71" i="26"/>
  <c r="C72" i="26"/>
  <c r="E57" i="26"/>
  <c r="F57" i="26" s="1"/>
  <c r="G57" i="26" s="1"/>
  <c r="H57" i="26" s="1"/>
  <c r="C57" i="26"/>
  <c r="B5" i="7"/>
  <c r="B5" i="6"/>
  <c r="G72" i="10" l="1"/>
  <c r="H72" i="10" s="1"/>
  <c r="F72" i="10"/>
  <c r="F73" i="10"/>
  <c r="G73" i="10" s="1"/>
  <c r="H73" i="10" s="1"/>
  <c r="F74" i="10"/>
  <c r="G74" i="10" s="1"/>
  <c r="H74" i="10" s="1"/>
  <c r="F76" i="10"/>
  <c r="G76" i="10" s="1"/>
  <c r="H76" i="10" s="1"/>
  <c r="E72" i="10"/>
  <c r="E73" i="10"/>
  <c r="E74" i="10"/>
  <c r="E75" i="10"/>
  <c r="F75" i="10" s="1"/>
  <c r="G75" i="10" s="1"/>
  <c r="H75" i="10" s="1"/>
  <c r="E76" i="10"/>
  <c r="C72" i="10"/>
  <c r="C73" i="10"/>
  <c r="C74" i="10"/>
  <c r="C75" i="10"/>
  <c r="C76" i="10"/>
  <c r="H73" i="7"/>
  <c r="H74" i="7"/>
  <c r="H75" i="7"/>
  <c r="H76" i="7"/>
  <c r="H77" i="7"/>
  <c r="G73" i="7"/>
  <c r="G74" i="7"/>
  <c r="G75" i="7"/>
  <c r="G76" i="7"/>
  <c r="G77" i="7"/>
  <c r="F73" i="7"/>
  <c r="F74" i="7"/>
  <c r="F75" i="7"/>
  <c r="F76" i="7"/>
  <c r="F77" i="7"/>
  <c r="E73" i="7"/>
  <c r="E74" i="7"/>
  <c r="E75" i="7"/>
  <c r="E76" i="7"/>
  <c r="E77" i="7"/>
  <c r="C73" i="7"/>
  <c r="C74" i="7"/>
  <c r="C75" i="7"/>
  <c r="C76" i="7"/>
  <c r="C77" i="7"/>
  <c r="E13" i="7"/>
  <c r="F13" i="7" s="1"/>
  <c r="G13" i="7" s="1"/>
  <c r="H13" i="7" s="1"/>
  <c r="E14" i="7"/>
  <c r="C13" i="7"/>
  <c r="E35" i="24" l="1"/>
  <c r="F35" i="24"/>
  <c r="G35" i="24"/>
  <c r="H35" i="24"/>
  <c r="E28" i="28" l="1"/>
  <c r="F28" i="28" s="1"/>
  <c r="G28" i="28" s="1"/>
  <c r="H28" i="28" s="1"/>
  <c r="E26" i="26" l="1"/>
  <c r="F26" i="26" s="1"/>
  <c r="G26" i="26" s="1"/>
  <c r="H26" i="26" s="1"/>
  <c r="C26" i="26"/>
  <c r="E26" i="28"/>
  <c r="F26" i="28" s="1"/>
  <c r="G26" i="28" s="1"/>
  <c r="H26" i="28" s="1"/>
  <c r="C26" i="28"/>
  <c r="H69" i="28"/>
  <c r="H71" i="28"/>
  <c r="H72" i="28"/>
  <c r="H73" i="28"/>
  <c r="H74" i="28"/>
  <c r="H75" i="28"/>
  <c r="H76" i="28"/>
  <c r="H77" i="28"/>
  <c r="H78" i="28"/>
  <c r="H79" i="28"/>
  <c r="H80" i="28"/>
  <c r="H81" i="28"/>
  <c r="G69" i="28"/>
  <c r="G71" i="28"/>
  <c r="G72" i="28"/>
  <c r="G73" i="28"/>
  <c r="G74" i="28"/>
  <c r="G75" i="28"/>
  <c r="G76" i="28"/>
  <c r="G77" i="28"/>
  <c r="G78" i="28"/>
  <c r="G79" i="28"/>
  <c r="G80" i="28"/>
  <c r="G81" i="28"/>
  <c r="F69" i="28"/>
  <c r="F71" i="28"/>
  <c r="F72" i="28"/>
  <c r="F73" i="28"/>
  <c r="F74" i="28"/>
  <c r="F75" i="28"/>
  <c r="F76" i="28"/>
  <c r="F77" i="28"/>
  <c r="F78" i="28"/>
  <c r="F79" i="28"/>
  <c r="F80" i="28"/>
  <c r="F81" i="28"/>
  <c r="E69" i="28"/>
  <c r="E73" i="28"/>
  <c r="E74" i="28"/>
  <c r="E75" i="28"/>
  <c r="E76" i="28"/>
  <c r="E77" i="28"/>
  <c r="E78" i="28"/>
  <c r="E79" i="28"/>
  <c r="E80" i="28"/>
  <c r="E81" i="28"/>
  <c r="C56" i="28"/>
  <c r="C59" i="28"/>
  <c r="C61" i="28"/>
  <c r="C62" i="28"/>
  <c r="C63" i="28"/>
  <c r="C64" i="28"/>
  <c r="C69" i="28"/>
  <c r="C71" i="28"/>
  <c r="C72" i="28"/>
  <c r="C73" i="28"/>
  <c r="C74" i="28"/>
  <c r="C75" i="28"/>
  <c r="C77" i="28"/>
  <c r="C78" i="28"/>
  <c r="C79" i="28"/>
  <c r="C80" i="28"/>
  <c r="E25" i="10"/>
  <c r="F25" i="10" s="1"/>
  <c r="G25" i="10" s="1"/>
  <c r="H25" i="10" s="1"/>
  <c r="E26" i="10"/>
  <c r="F26" i="10" s="1"/>
  <c r="G26" i="10" s="1"/>
  <c r="H26" i="10" s="1"/>
  <c r="E27" i="10"/>
  <c r="F27" i="10" s="1"/>
  <c r="G27" i="10" s="1"/>
  <c r="H27" i="10" s="1"/>
  <c r="E28" i="10"/>
  <c r="F28" i="10" s="1"/>
  <c r="G28" i="10" s="1"/>
  <c r="H28" i="10" s="1"/>
  <c r="E29" i="10"/>
  <c r="F29" i="10" s="1"/>
  <c r="G29" i="10" s="1"/>
  <c r="H29" i="10" s="1"/>
  <c r="E30" i="10"/>
  <c r="F30" i="10" s="1"/>
  <c r="G30" i="10" s="1"/>
  <c r="H30" i="10" s="1"/>
  <c r="E31" i="10"/>
  <c r="F31" i="10" s="1"/>
  <c r="G31" i="10" s="1"/>
  <c r="H31" i="10" s="1"/>
  <c r="E32" i="10"/>
  <c r="F32" i="10" s="1"/>
  <c r="G32" i="10" s="1"/>
  <c r="H32" i="10" s="1"/>
  <c r="E33" i="10"/>
  <c r="F33" i="10" s="1"/>
  <c r="G33" i="10" s="1"/>
  <c r="H33" i="10" s="1"/>
  <c r="E34" i="10"/>
  <c r="F34" i="10" s="1"/>
  <c r="G34" i="10" s="1"/>
  <c r="H34" i="10" s="1"/>
  <c r="E35" i="10"/>
  <c r="F35" i="10" s="1"/>
  <c r="G35" i="10" s="1"/>
  <c r="H35" i="10" s="1"/>
  <c r="E36" i="10"/>
  <c r="F36" i="10" s="1"/>
  <c r="E37" i="10"/>
  <c r="F37" i="10" s="1"/>
  <c r="G37" i="10" s="1"/>
  <c r="H37" i="10" s="1"/>
  <c r="E38" i="10"/>
  <c r="F38" i="10" s="1"/>
  <c r="G38" i="10" s="1"/>
  <c r="H38" i="10" s="1"/>
  <c r="E24" i="10"/>
  <c r="F24" i="10" s="1"/>
  <c r="G24" i="10" s="1"/>
  <c r="H24" i="10" s="1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24" i="10"/>
  <c r="E77" i="10"/>
  <c r="F77" i="10" s="1"/>
  <c r="G77" i="10" s="1"/>
  <c r="H77" i="10" s="1"/>
  <c r="E78" i="10"/>
  <c r="F78" i="10" s="1"/>
  <c r="G78" i="10" s="1"/>
  <c r="H78" i="10" s="1"/>
  <c r="E79" i="10"/>
  <c r="F79" i="10" s="1"/>
  <c r="G79" i="10" s="1"/>
  <c r="H79" i="10" s="1"/>
  <c r="E80" i="10"/>
  <c r="F80" i="10" s="1"/>
  <c r="G80" i="10" s="1"/>
  <c r="H80" i="10" s="1"/>
  <c r="E81" i="10"/>
  <c r="F81" i="10" s="1"/>
  <c r="G81" i="10" s="1"/>
  <c r="H81" i="10" s="1"/>
  <c r="E82" i="10"/>
  <c r="F82" i="10" s="1"/>
  <c r="G82" i="10" s="1"/>
  <c r="H82" i="10" s="1"/>
  <c r="E83" i="10"/>
  <c r="F83" i="10" s="1"/>
  <c r="G83" i="10" s="1"/>
  <c r="H83" i="10" s="1"/>
  <c r="E84" i="10"/>
  <c r="F84" i="10" s="1"/>
  <c r="E85" i="10"/>
  <c r="F85" i="10" s="1"/>
  <c r="G85" i="10" s="1"/>
  <c r="H85" i="10" s="1"/>
  <c r="E86" i="10"/>
  <c r="F86" i="10" s="1"/>
  <c r="G86" i="10" s="1"/>
  <c r="H86" i="10" s="1"/>
  <c r="E71" i="10"/>
  <c r="F71" i="10" s="1"/>
  <c r="G71" i="10" s="1"/>
  <c r="H71" i="10" s="1"/>
  <c r="C77" i="10"/>
  <c r="C78" i="10"/>
  <c r="C79" i="10"/>
  <c r="C80" i="10"/>
  <c r="C81" i="10"/>
  <c r="C82" i="10"/>
  <c r="C83" i="10"/>
  <c r="C84" i="10"/>
  <c r="C85" i="10"/>
  <c r="C86" i="10"/>
  <c r="C71" i="10"/>
  <c r="F73" i="26"/>
  <c r="G73" i="26" s="1"/>
  <c r="H73" i="26" s="1"/>
  <c r="C73" i="26"/>
  <c r="C56" i="26"/>
  <c r="E39" i="7"/>
  <c r="F39" i="7" s="1"/>
  <c r="G39" i="7" s="1"/>
  <c r="H39" i="7" s="1"/>
  <c r="E26" i="7"/>
  <c r="F26" i="7" s="1"/>
  <c r="G26" i="7" s="1"/>
  <c r="H26" i="7" s="1"/>
  <c r="E27" i="7"/>
  <c r="F27" i="7" s="1"/>
  <c r="G27" i="7" s="1"/>
  <c r="H27" i="7" s="1"/>
  <c r="E28" i="7"/>
  <c r="F28" i="7" s="1"/>
  <c r="G28" i="7" s="1"/>
  <c r="H28" i="7" s="1"/>
  <c r="E29" i="7"/>
  <c r="F29" i="7" s="1"/>
  <c r="G29" i="7" s="1"/>
  <c r="H29" i="7" s="1"/>
  <c r="E30" i="7"/>
  <c r="F30" i="7" s="1"/>
  <c r="G30" i="7" s="1"/>
  <c r="H30" i="7" s="1"/>
  <c r="E31" i="7"/>
  <c r="F31" i="7" s="1"/>
  <c r="G31" i="7" s="1"/>
  <c r="H31" i="7" s="1"/>
  <c r="E32" i="7"/>
  <c r="F32" i="7" s="1"/>
  <c r="G32" i="7" s="1"/>
  <c r="H32" i="7" s="1"/>
  <c r="E33" i="7"/>
  <c r="F33" i="7" s="1"/>
  <c r="G33" i="7" s="1"/>
  <c r="H33" i="7" s="1"/>
  <c r="E34" i="7"/>
  <c r="F34" i="7" s="1"/>
  <c r="G34" i="7" s="1"/>
  <c r="H34" i="7" s="1"/>
  <c r="E35" i="7"/>
  <c r="F35" i="7" s="1"/>
  <c r="G35" i="7" s="1"/>
  <c r="H35" i="7" s="1"/>
  <c r="E36" i="7"/>
  <c r="F36" i="7" s="1"/>
  <c r="G36" i="7" s="1"/>
  <c r="H36" i="7" s="1"/>
  <c r="E37" i="7"/>
  <c r="F37" i="7" s="1"/>
  <c r="E38" i="7"/>
  <c r="F38" i="7" s="1"/>
  <c r="G38" i="7" s="1"/>
  <c r="H38" i="7" s="1"/>
  <c r="E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25" i="7"/>
  <c r="E78" i="7"/>
  <c r="F78" i="7" s="1"/>
  <c r="G78" i="7" s="1"/>
  <c r="H78" i="7" s="1"/>
  <c r="E79" i="7"/>
  <c r="F79" i="7" s="1"/>
  <c r="G79" i="7" s="1"/>
  <c r="H79" i="7" s="1"/>
  <c r="E80" i="7"/>
  <c r="F80" i="7" s="1"/>
  <c r="G80" i="7" s="1"/>
  <c r="H80" i="7" s="1"/>
  <c r="E81" i="7"/>
  <c r="F81" i="7" s="1"/>
  <c r="G81" i="7" s="1"/>
  <c r="H81" i="7" s="1"/>
  <c r="E82" i="7"/>
  <c r="F82" i="7" s="1"/>
  <c r="G82" i="7" s="1"/>
  <c r="H82" i="7" s="1"/>
  <c r="E83" i="7"/>
  <c r="F83" i="7" s="1"/>
  <c r="G83" i="7" s="1"/>
  <c r="H83" i="7" s="1"/>
  <c r="E84" i="7"/>
  <c r="F84" i="7" s="1"/>
  <c r="G84" i="7" s="1"/>
  <c r="H84" i="7" s="1"/>
  <c r="E85" i="7"/>
  <c r="F85" i="7" s="1"/>
  <c r="E86" i="7"/>
  <c r="F86" i="7" s="1"/>
  <c r="G86" i="7" s="1"/>
  <c r="H86" i="7" s="1"/>
  <c r="E87" i="7"/>
  <c r="F87" i="7" s="1"/>
  <c r="G87" i="7" s="1"/>
  <c r="H87" i="7" s="1"/>
  <c r="E72" i="7"/>
  <c r="F72" i="7" s="1"/>
  <c r="G72" i="7" s="1"/>
  <c r="H72" i="7" s="1"/>
  <c r="C78" i="7"/>
  <c r="C79" i="7"/>
  <c r="C80" i="7"/>
  <c r="C81" i="7"/>
  <c r="C82" i="7"/>
  <c r="C83" i="7"/>
  <c r="C84" i="7"/>
  <c r="C85" i="7"/>
  <c r="C86" i="7"/>
  <c r="C87" i="7"/>
  <c r="C72" i="7"/>
  <c r="C54" i="7"/>
  <c r="E54" i="7"/>
  <c r="F54" i="7"/>
  <c r="G54" i="7"/>
  <c r="H54" i="7"/>
  <c r="C55" i="7"/>
  <c r="E55" i="7"/>
  <c r="F55" i="7"/>
  <c r="G55" i="7"/>
  <c r="H55" i="7"/>
  <c r="C56" i="7"/>
  <c r="E56" i="7"/>
  <c r="F56" i="7"/>
  <c r="G56" i="7"/>
  <c r="H56" i="7"/>
  <c r="C57" i="7"/>
  <c r="E57" i="7"/>
  <c r="F57" i="7"/>
  <c r="G57" i="7"/>
  <c r="H57" i="7"/>
  <c r="C58" i="7"/>
  <c r="E58" i="7"/>
  <c r="F58" i="7"/>
  <c r="G58" i="7"/>
  <c r="H58" i="7"/>
  <c r="C59" i="7"/>
  <c r="E59" i="7"/>
  <c r="F59" i="7"/>
  <c r="G59" i="7"/>
  <c r="H59" i="7"/>
  <c r="C60" i="7"/>
  <c r="E60" i="7"/>
  <c r="F60" i="7"/>
  <c r="G60" i="7"/>
  <c r="H60" i="7"/>
  <c r="C61" i="7"/>
  <c r="E61" i="7"/>
  <c r="F61" i="7"/>
  <c r="G61" i="7"/>
  <c r="H61" i="7"/>
  <c r="C62" i="7"/>
  <c r="E62" i="7"/>
  <c r="F62" i="7"/>
  <c r="G62" i="7"/>
  <c r="H62" i="7"/>
  <c r="C63" i="7"/>
  <c r="E63" i="7"/>
  <c r="F63" i="7"/>
  <c r="G63" i="7"/>
  <c r="H63" i="7"/>
  <c r="C64" i="7"/>
  <c r="E64" i="7"/>
  <c r="F64" i="7"/>
  <c r="G64" i="7"/>
  <c r="H64" i="7"/>
  <c r="C65" i="7"/>
  <c r="E65" i="7"/>
  <c r="F65" i="7"/>
  <c r="G65" i="7"/>
  <c r="H65" i="7"/>
  <c r="C66" i="7"/>
  <c r="E66" i="7"/>
  <c r="F66" i="7"/>
  <c r="G66" i="7"/>
  <c r="H66" i="7"/>
  <c r="C67" i="7"/>
  <c r="E67" i="7"/>
  <c r="F67" i="7"/>
  <c r="G67" i="7"/>
  <c r="H67" i="7"/>
  <c r="C68" i="7"/>
  <c r="E68" i="7"/>
  <c r="F68" i="7"/>
  <c r="G68" i="7"/>
  <c r="H68" i="7"/>
  <c r="C69" i="7"/>
  <c r="E69" i="7"/>
  <c r="F69" i="7"/>
  <c r="G69" i="7"/>
  <c r="H69" i="7"/>
  <c r="C42" i="7"/>
  <c r="E42" i="7"/>
  <c r="F42" i="7"/>
  <c r="G42" i="7"/>
  <c r="H42" i="7"/>
  <c r="C43" i="7"/>
  <c r="E43" i="7"/>
  <c r="F43" i="7"/>
  <c r="G43" i="7"/>
  <c r="H43" i="7"/>
  <c r="C44" i="7"/>
  <c r="E44" i="7"/>
  <c r="F44" i="7"/>
  <c r="G44" i="7"/>
  <c r="H44" i="7"/>
  <c r="C45" i="7"/>
  <c r="E45" i="7"/>
  <c r="F45" i="7"/>
  <c r="G45" i="7"/>
  <c r="H45" i="7"/>
  <c r="C46" i="7"/>
  <c r="E46" i="7"/>
  <c r="F46" i="7"/>
  <c r="G46" i="7"/>
  <c r="H46" i="7"/>
  <c r="C47" i="7"/>
  <c r="E47" i="7"/>
  <c r="F47" i="7"/>
  <c r="G47" i="7"/>
  <c r="H47" i="7"/>
  <c r="C48" i="7"/>
  <c r="E48" i="7"/>
  <c r="F48" i="7"/>
  <c r="G48" i="7"/>
  <c r="H48" i="7"/>
  <c r="C49" i="7"/>
  <c r="E49" i="7"/>
  <c r="F49" i="7"/>
  <c r="G49" i="7"/>
  <c r="H49" i="7"/>
  <c r="C50" i="7"/>
  <c r="E50" i="7"/>
  <c r="F50" i="7"/>
  <c r="G50" i="7"/>
  <c r="H50" i="7"/>
  <c r="C51" i="7"/>
  <c r="E51" i="7"/>
  <c r="F51" i="7"/>
  <c r="G51" i="7"/>
  <c r="H51" i="7"/>
  <c r="C67" i="6"/>
  <c r="E52" i="3"/>
  <c r="F52" i="3"/>
  <c r="G52" i="3"/>
  <c r="H52" i="3"/>
  <c r="H73" i="29"/>
  <c r="H74" i="29"/>
  <c r="H75" i="29"/>
  <c r="H76" i="29"/>
  <c r="H77" i="29"/>
  <c r="H78" i="29"/>
  <c r="H79" i="29"/>
  <c r="H81" i="29"/>
  <c r="H82" i="29"/>
  <c r="H83" i="29"/>
  <c r="H84" i="29"/>
  <c r="H85" i="29"/>
  <c r="H86" i="29"/>
  <c r="H72" i="29"/>
  <c r="G73" i="29"/>
  <c r="G74" i="29"/>
  <c r="G75" i="29"/>
  <c r="G76" i="29"/>
  <c r="G77" i="29"/>
  <c r="G78" i="29"/>
  <c r="G79" i="29"/>
  <c r="G81" i="29"/>
  <c r="G82" i="29"/>
  <c r="G83" i="29"/>
  <c r="G84" i="29"/>
  <c r="G85" i="29"/>
  <c r="G86" i="29"/>
  <c r="G72" i="29"/>
  <c r="F73" i="29"/>
  <c r="F74" i="29"/>
  <c r="F75" i="29"/>
  <c r="F76" i="29"/>
  <c r="F77" i="29"/>
  <c r="F78" i="29"/>
  <c r="F79" i="29"/>
  <c r="F81" i="29"/>
  <c r="F82" i="29"/>
  <c r="F83" i="29"/>
  <c r="F84" i="29"/>
  <c r="F85" i="29"/>
  <c r="F86" i="29"/>
  <c r="F72" i="29"/>
  <c r="E72" i="29"/>
  <c r="H43" i="29"/>
  <c r="H44" i="29"/>
  <c r="H45" i="29"/>
  <c r="H46" i="29"/>
  <c r="H47" i="29"/>
  <c r="H48" i="29"/>
  <c r="H49" i="29"/>
  <c r="H50" i="29"/>
  <c r="H51" i="29"/>
  <c r="H42" i="29"/>
  <c r="G43" i="29"/>
  <c r="G44" i="29"/>
  <c r="G45" i="29"/>
  <c r="G46" i="29"/>
  <c r="G47" i="29"/>
  <c r="G48" i="29"/>
  <c r="G49" i="29"/>
  <c r="G50" i="29"/>
  <c r="G51" i="29"/>
  <c r="G42" i="29"/>
  <c r="F43" i="29"/>
  <c r="F44" i="29"/>
  <c r="F45" i="29"/>
  <c r="F46" i="29"/>
  <c r="F47" i="29"/>
  <c r="F48" i="29"/>
  <c r="F49" i="29"/>
  <c r="F50" i="29"/>
  <c r="F51" i="29"/>
  <c r="F42" i="29"/>
  <c r="E43" i="29"/>
  <c r="E44" i="29"/>
  <c r="E45" i="29"/>
  <c r="E46" i="29"/>
  <c r="E47" i="29"/>
  <c r="E48" i="29"/>
  <c r="E49" i="29"/>
  <c r="E50" i="29"/>
  <c r="E51" i="29"/>
  <c r="E42" i="29"/>
  <c r="H25" i="29"/>
  <c r="H26" i="29"/>
  <c r="H27" i="29"/>
  <c r="H28" i="29"/>
  <c r="H29" i="29"/>
  <c r="H30" i="29"/>
  <c r="H31" i="29"/>
  <c r="H32" i="29"/>
  <c r="H33" i="29"/>
  <c r="H34" i="29"/>
  <c r="H35" i="29"/>
  <c r="H36" i="29"/>
  <c r="H37" i="29"/>
  <c r="H38" i="29"/>
  <c r="H39" i="29"/>
  <c r="H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39" i="29"/>
  <c r="G24" i="29"/>
  <c r="F25" i="29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4" i="29"/>
  <c r="H8" i="29"/>
  <c r="H9" i="29"/>
  <c r="H10" i="29"/>
  <c r="H12" i="29"/>
  <c r="H13" i="29"/>
  <c r="H14" i="29"/>
  <c r="H15" i="29"/>
  <c r="H16" i="29"/>
  <c r="H17" i="29"/>
  <c r="H18" i="29"/>
  <c r="H19" i="29"/>
  <c r="H20" i="29"/>
  <c r="H21" i="29"/>
  <c r="H7" i="29"/>
  <c r="G8" i="29"/>
  <c r="G9" i="29"/>
  <c r="G10" i="29"/>
  <c r="G12" i="29"/>
  <c r="G13" i="29"/>
  <c r="G14" i="29"/>
  <c r="G15" i="29"/>
  <c r="G16" i="29"/>
  <c r="G17" i="29"/>
  <c r="G18" i="29"/>
  <c r="G19" i="29"/>
  <c r="G20" i="29"/>
  <c r="G21" i="29"/>
  <c r="G7" i="29"/>
  <c r="F8" i="29"/>
  <c r="F9" i="29"/>
  <c r="F10" i="29"/>
  <c r="F12" i="29"/>
  <c r="F13" i="29"/>
  <c r="F14" i="29"/>
  <c r="F15" i="29"/>
  <c r="F16" i="29"/>
  <c r="F17" i="29"/>
  <c r="F18" i="29"/>
  <c r="F19" i="29"/>
  <c r="F20" i="29"/>
  <c r="F21" i="29"/>
  <c r="F7" i="29"/>
  <c r="E8" i="29"/>
  <c r="E9" i="29"/>
  <c r="E10" i="29"/>
  <c r="E12" i="29"/>
  <c r="E13" i="29"/>
  <c r="E14" i="29"/>
  <c r="E15" i="29"/>
  <c r="E16" i="29"/>
  <c r="E17" i="29"/>
  <c r="E18" i="29"/>
  <c r="E19" i="29"/>
  <c r="E20" i="29"/>
  <c r="E21" i="29"/>
  <c r="E7" i="29"/>
  <c r="C72" i="29"/>
  <c r="C54" i="29"/>
  <c r="C43" i="29"/>
  <c r="C44" i="29"/>
  <c r="C45" i="29"/>
  <c r="C47" i="29"/>
  <c r="C48" i="29"/>
  <c r="C49" i="29"/>
  <c r="C50" i="29"/>
  <c r="C42" i="29"/>
  <c r="C25" i="29"/>
  <c r="C26" i="29"/>
  <c r="C27" i="29"/>
  <c r="C28" i="29"/>
  <c r="C29" i="29"/>
  <c r="C30" i="29"/>
  <c r="C31" i="29"/>
  <c r="C32" i="29"/>
  <c r="C33" i="29"/>
  <c r="C35" i="29"/>
  <c r="C36" i="29"/>
  <c r="C37" i="29"/>
  <c r="C38" i="29"/>
  <c r="C24" i="29"/>
  <c r="C8" i="29"/>
  <c r="C9" i="29"/>
  <c r="C10" i="29"/>
  <c r="C12" i="29"/>
  <c r="C13" i="29"/>
  <c r="C14" i="29"/>
  <c r="C15" i="29"/>
  <c r="C17" i="29"/>
  <c r="C18" i="29"/>
  <c r="C19" i="29"/>
  <c r="C20" i="29"/>
  <c r="C7" i="29"/>
  <c r="H68" i="28"/>
  <c r="G68" i="28"/>
  <c r="F68" i="28"/>
  <c r="E68" i="28"/>
  <c r="H56" i="28"/>
  <c r="H59" i="28"/>
  <c r="H60" i="28"/>
  <c r="H61" i="28"/>
  <c r="H62" i="28"/>
  <c r="H63" i="28"/>
  <c r="H64" i="28"/>
  <c r="H65" i="28"/>
  <c r="H55" i="28"/>
  <c r="G56" i="28"/>
  <c r="G59" i="28"/>
  <c r="G60" i="28"/>
  <c r="G61" i="28"/>
  <c r="G62" i="28"/>
  <c r="G63" i="28"/>
  <c r="G64" i="28"/>
  <c r="G65" i="28"/>
  <c r="G55" i="28"/>
  <c r="F56" i="28"/>
  <c r="F59" i="28"/>
  <c r="F60" i="28"/>
  <c r="F61" i="28"/>
  <c r="F62" i="28"/>
  <c r="F63" i="28"/>
  <c r="F64" i="28"/>
  <c r="F65" i="28"/>
  <c r="F55" i="28"/>
  <c r="E56" i="28"/>
  <c r="E59" i="28"/>
  <c r="E60" i="28"/>
  <c r="E61" i="28"/>
  <c r="E62" i="28"/>
  <c r="E63" i="28"/>
  <c r="E64" i="28"/>
  <c r="E65" i="28"/>
  <c r="E55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F52" i="28"/>
  <c r="F37" i="28"/>
  <c r="E38" i="28"/>
  <c r="E39" i="28"/>
  <c r="E40" i="28"/>
  <c r="E41" i="28"/>
  <c r="E42" i="28"/>
  <c r="E43" i="28"/>
  <c r="E44" i="28"/>
  <c r="E45" i="28"/>
  <c r="E46" i="28"/>
  <c r="E47" i="28"/>
  <c r="E48" i="28"/>
  <c r="E49" i="28"/>
  <c r="E50" i="28"/>
  <c r="E51" i="28"/>
  <c r="E52" i="28"/>
  <c r="E37" i="28"/>
  <c r="H25" i="28"/>
  <c r="H27" i="28"/>
  <c r="H29" i="28"/>
  <c r="H30" i="28"/>
  <c r="H31" i="28"/>
  <c r="H32" i="28"/>
  <c r="H33" i="28"/>
  <c r="H34" i="28"/>
  <c r="H24" i="28"/>
  <c r="G25" i="28"/>
  <c r="G27" i="28"/>
  <c r="G29" i="28"/>
  <c r="G30" i="28"/>
  <c r="G31" i="28"/>
  <c r="G32" i="28"/>
  <c r="G33" i="28"/>
  <c r="G34" i="28"/>
  <c r="G24" i="28"/>
  <c r="F25" i="28"/>
  <c r="F27" i="28"/>
  <c r="F29" i="28"/>
  <c r="F30" i="28"/>
  <c r="F31" i="28"/>
  <c r="F32" i="28"/>
  <c r="F33" i="28"/>
  <c r="F34" i="28"/>
  <c r="F24" i="28"/>
  <c r="E25" i="28"/>
  <c r="E27" i="28"/>
  <c r="E29" i="28"/>
  <c r="E30" i="28"/>
  <c r="E31" i="28"/>
  <c r="E32" i="28"/>
  <c r="E33" i="28"/>
  <c r="E34" i="28"/>
  <c r="E24" i="28"/>
  <c r="H8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7" i="28"/>
  <c r="F21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7" i="28"/>
  <c r="C68" i="28"/>
  <c r="C55" i="28"/>
  <c r="C38" i="28"/>
  <c r="C39" i="28"/>
  <c r="C40" i="28"/>
  <c r="C41" i="28"/>
  <c r="C42" i="28"/>
  <c r="C43" i="28"/>
  <c r="C44" i="28"/>
  <c r="C45" i="28"/>
  <c r="C46" i="28"/>
  <c r="C48" i="28"/>
  <c r="C49" i="28"/>
  <c r="C50" i="28"/>
  <c r="C51" i="28"/>
  <c r="C52" i="28"/>
  <c r="C37" i="28"/>
  <c r="C25" i="28"/>
  <c r="C27" i="28"/>
  <c r="C28" i="28"/>
  <c r="C30" i="28"/>
  <c r="C31" i="28"/>
  <c r="C32" i="28"/>
  <c r="C33" i="28"/>
  <c r="C24" i="28"/>
  <c r="C8" i="28"/>
  <c r="C9" i="28"/>
  <c r="C10" i="28"/>
  <c r="C11" i="28"/>
  <c r="C12" i="28"/>
  <c r="C13" i="28"/>
  <c r="C14" i="28"/>
  <c r="C15" i="28"/>
  <c r="C17" i="28"/>
  <c r="C18" i="28"/>
  <c r="C19" i="28"/>
  <c r="C20" i="28"/>
  <c r="C7" i="28"/>
  <c r="H73" i="27"/>
  <c r="H74" i="27"/>
  <c r="H75" i="27"/>
  <c r="H76" i="27"/>
  <c r="H77" i="27"/>
  <c r="H78" i="27"/>
  <c r="H79" i="27"/>
  <c r="H80" i="27"/>
  <c r="H81" i="27"/>
  <c r="H82" i="27"/>
  <c r="H83" i="27"/>
  <c r="H84" i="27"/>
  <c r="H72" i="27"/>
  <c r="G73" i="27"/>
  <c r="G74" i="27"/>
  <c r="G75" i="27"/>
  <c r="G76" i="27"/>
  <c r="G77" i="27"/>
  <c r="G78" i="27"/>
  <c r="G88" i="27" s="1"/>
  <c r="G79" i="27"/>
  <c r="G80" i="27"/>
  <c r="G81" i="27"/>
  <c r="G82" i="27"/>
  <c r="G83" i="27"/>
  <c r="G84" i="27"/>
  <c r="G72" i="27"/>
  <c r="F73" i="27"/>
  <c r="F74" i="27"/>
  <c r="F75" i="27"/>
  <c r="F76" i="27"/>
  <c r="F77" i="27"/>
  <c r="F78" i="27"/>
  <c r="F79" i="27"/>
  <c r="F80" i="27"/>
  <c r="F81" i="27"/>
  <c r="F82" i="27"/>
  <c r="F83" i="27"/>
  <c r="F84" i="27"/>
  <c r="F72" i="27"/>
  <c r="E73" i="27"/>
  <c r="E74" i="27"/>
  <c r="E75" i="27"/>
  <c r="E76" i="27"/>
  <c r="E77" i="27"/>
  <c r="E78" i="27"/>
  <c r="E79" i="27"/>
  <c r="E80" i="27"/>
  <c r="E81" i="27"/>
  <c r="E82" i="27"/>
  <c r="E83" i="27"/>
  <c r="E84" i="27"/>
  <c r="E72" i="27"/>
  <c r="H43" i="27"/>
  <c r="H44" i="27"/>
  <c r="H45" i="27"/>
  <c r="H46" i="27"/>
  <c r="H47" i="27"/>
  <c r="H48" i="27"/>
  <c r="H49" i="27"/>
  <c r="H50" i="27"/>
  <c r="H51" i="27"/>
  <c r="H42" i="27"/>
  <c r="G43" i="27"/>
  <c r="G44" i="27"/>
  <c r="G45" i="27"/>
  <c r="G46" i="27"/>
  <c r="G47" i="27"/>
  <c r="G48" i="27"/>
  <c r="G49" i="27"/>
  <c r="G50" i="27"/>
  <c r="G51" i="27"/>
  <c r="G42" i="27"/>
  <c r="F43" i="27"/>
  <c r="F44" i="27"/>
  <c r="F45" i="27"/>
  <c r="F46" i="27"/>
  <c r="F47" i="27"/>
  <c r="F48" i="27"/>
  <c r="F49" i="27"/>
  <c r="F50" i="27"/>
  <c r="F51" i="27"/>
  <c r="F42" i="27"/>
  <c r="E43" i="27"/>
  <c r="E44" i="27"/>
  <c r="E45" i="27"/>
  <c r="E46" i="27"/>
  <c r="E47" i="27"/>
  <c r="E48" i="27"/>
  <c r="E49" i="27"/>
  <c r="E50" i="27"/>
  <c r="E51" i="27"/>
  <c r="E42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H25" i="27"/>
  <c r="H26" i="27"/>
  <c r="H27" i="27"/>
  <c r="H28" i="27"/>
  <c r="H29" i="27"/>
  <c r="H30" i="27"/>
  <c r="H31" i="27"/>
  <c r="H32" i="27"/>
  <c r="H33" i="27"/>
  <c r="H34" i="27"/>
  <c r="H35" i="27"/>
  <c r="H36" i="27"/>
  <c r="H37" i="27"/>
  <c r="H38" i="27"/>
  <c r="H39" i="27"/>
  <c r="H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24" i="27"/>
  <c r="H8" i="27"/>
  <c r="H9" i="27"/>
  <c r="H10" i="27"/>
  <c r="H12" i="27"/>
  <c r="H13" i="27"/>
  <c r="H14" i="27"/>
  <c r="H15" i="27"/>
  <c r="H16" i="27"/>
  <c r="H17" i="27"/>
  <c r="H18" i="27"/>
  <c r="H19" i="27"/>
  <c r="H20" i="27"/>
  <c r="H21" i="27"/>
  <c r="H7" i="27"/>
  <c r="G8" i="27"/>
  <c r="G9" i="27"/>
  <c r="G10" i="27"/>
  <c r="G12" i="27"/>
  <c r="G13" i="27"/>
  <c r="G14" i="27"/>
  <c r="G15" i="27"/>
  <c r="G16" i="27"/>
  <c r="G17" i="27"/>
  <c r="G18" i="27"/>
  <c r="G19" i="27"/>
  <c r="G20" i="27"/>
  <c r="G21" i="27"/>
  <c r="G7" i="27"/>
  <c r="F8" i="27"/>
  <c r="F9" i="27"/>
  <c r="F10" i="27"/>
  <c r="F12" i="27"/>
  <c r="F13" i="27"/>
  <c r="F14" i="27"/>
  <c r="F15" i="27"/>
  <c r="F16" i="27"/>
  <c r="F17" i="27"/>
  <c r="F18" i="27"/>
  <c r="F19" i="27"/>
  <c r="F20" i="27"/>
  <c r="F21" i="27"/>
  <c r="F7" i="27"/>
  <c r="E8" i="27"/>
  <c r="E9" i="27"/>
  <c r="E10" i="27"/>
  <c r="E12" i="27"/>
  <c r="E13" i="27"/>
  <c r="E14" i="27"/>
  <c r="E15" i="27"/>
  <c r="E16" i="27"/>
  <c r="E17" i="27"/>
  <c r="E18" i="27"/>
  <c r="E19" i="27"/>
  <c r="E20" i="27"/>
  <c r="E21" i="27"/>
  <c r="E7" i="27"/>
  <c r="C72" i="27"/>
  <c r="C54" i="27"/>
  <c r="C43" i="27"/>
  <c r="C44" i="27"/>
  <c r="C45" i="27"/>
  <c r="C46" i="27"/>
  <c r="C47" i="27"/>
  <c r="C48" i="27"/>
  <c r="C49" i="27"/>
  <c r="C50" i="27"/>
  <c r="C51" i="27"/>
  <c r="C42" i="27"/>
  <c r="C24" i="27"/>
  <c r="C8" i="27"/>
  <c r="C9" i="27"/>
  <c r="C10" i="27"/>
  <c r="C12" i="27"/>
  <c r="C13" i="27"/>
  <c r="C14" i="27"/>
  <c r="C15" i="27"/>
  <c r="C16" i="27"/>
  <c r="C17" i="27"/>
  <c r="C18" i="27"/>
  <c r="C19" i="27"/>
  <c r="C20" i="27"/>
  <c r="C21" i="27"/>
  <c r="C7" i="27"/>
  <c r="H69" i="26"/>
  <c r="H71" i="26"/>
  <c r="H72" i="26"/>
  <c r="H74" i="26"/>
  <c r="H75" i="26"/>
  <c r="H76" i="26"/>
  <c r="H77" i="26"/>
  <c r="H78" i="26"/>
  <c r="H79" i="26"/>
  <c r="H80" i="26"/>
  <c r="H81" i="26"/>
  <c r="H68" i="26"/>
  <c r="G69" i="26"/>
  <c r="G71" i="26"/>
  <c r="G72" i="26"/>
  <c r="G74" i="26"/>
  <c r="G75" i="26"/>
  <c r="G76" i="26"/>
  <c r="G77" i="26"/>
  <c r="G78" i="26"/>
  <c r="G79" i="26"/>
  <c r="G80" i="26"/>
  <c r="G81" i="26"/>
  <c r="G68" i="26"/>
  <c r="F69" i="26"/>
  <c r="F71" i="26"/>
  <c r="F72" i="26"/>
  <c r="F74" i="26"/>
  <c r="F75" i="26"/>
  <c r="F76" i="26"/>
  <c r="F77" i="26"/>
  <c r="F78" i="26"/>
  <c r="F79" i="26"/>
  <c r="F80" i="26"/>
  <c r="F81" i="26"/>
  <c r="F68" i="26"/>
  <c r="E74" i="26"/>
  <c r="E75" i="26"/>
  <c r="E76" i="26"/>
  <c r="E77" i="26"/>
  <c r="E78" i="26"/>
  <c r="E79" i="26"/>
  <c r="E80" i="26"/>
  <c r="E81" i="26"/>
  <c r="E68" i="26"/>
  <c r="H56" i="26"/>
  <c r="H58" i="26"/>
  <c r="H59" i="26"/>
  <c r="H60" i="26"/>
  <c r="H61" i="26"/>
  <c r="H62" i="26"/>
  <c r="H63" i="26"/>
  <c r="H64" i="26"/>
  <c r="H65" i="26"/>
  <c r="H55" i="26"/>
  <c r="G56" i="26"/>
  <c r="G58" i="26"/>
  <c r="G59" i="26"/>
  <c r="G60" i="26"/>
  <c r="G61" i="26"/>
  <c r="G62" i="26"/>
  <c r="G63" i="26"/>
  <c r="G64" i="26"/>
  <c r="G65" i="26"/>
  <c r="G55" i="26"/>
  <c r="F56" i="26"/>
  <c r="F58" i="26"/>
  <c r="F59" i="26"/>
  <c r="F60" i="26"/>
  <c r="F61" i="26"/>
  <c r="F62" i="26"/>
  <c r="F63" i="26"/>
  <c r="F64" i="26"/>
  <c r="F65" i="26"/>
  <c r="F55" i="26"/>
  <c r="E56" i="26"/>
  <c r="E58" i="26"/>
  <c r="E59" i="26"/>
  <c r="E60" i="26"/>
  <c r="E61" i="26"/>
  <c r="E62" i="26"/>
  <c r="E63" i="26"/>
  <c r="E64" i="26"/>
  <c r="E65" i="26"/>
  <c r="E55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37" i="26"/>
  <c r="F50" i="26"/>
  <c r="F51" i="26"/>
  <c r="F52" i="26"/>
  <c r="F49" i="26"/>
  <c r="F48" i="26"/>
  <c r="F47" i="26"/>
  <c r="F38" i="26"/>
  <c r="F39" i="26"/>
  <c r="F40" i="26"/>
  <c r="F41" i="26"/>
  <c r="F42" i="26"/>
  <c r="F43" i="26"/>
  <c r="F44" i="26"/>
  <c r="F45" i="26"/>
  <c r="F46" i="26"/>
  <c r="F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37" i="26"/>
  <c r="H25" i="26"/>
  <c r="H27" i="26"/>
  <c r="H28" i="26"/>
  <c r="H29" i="26"/>
  <c r="H30" i="26"/>
  <c r="H31" i="26"/>
  <c r="H32" i="26"/>
  <c r="H33" i="26"/>
  <c r="H34" i="26"/>
  <c r="H24" i="26"/>
  <c r="G25" i="26"/>
  <c r="G27" i="26"/>
  <c r="G28" i="26"/>
  <c r="G29" i="26"/>
  <c r="G30" i="26"/>
  <c r="G31" i="26"/>
  <c r="G32" i="26"/>
  <c r="G33" i="26"/>
  <c r="G34" i="26"/>
  <c r="G24" i="26"/>
  <c r="F25" i="26"/>
  <c r="F27" i="26"/>
  <c r="F28" i="26"/>
  <c r="F29" i="26"/>
  <c r="F30" i="26"/>
  <c r="F31" i="26"/>
  <c r="F32" i="26"/>
  <c r="F33" i="26"/>
  <c r="F34" i="26"/>
  <c r="F24" i="26"/>
  <c r="E25" i="26"/>
  <c r="E27" i="26"/>
  <c r="E28" i="26"/>
  <c r="E29" i="26"/>
  <c r="E30" i="26"/>
  <c r="E31" i="26"/>
  <c r="E32" i="26"/>
  <c r="E33" i="26"/>
  <c r="E34" i="26"/>
  <c r="C25" i="26"/>
  <c r="C27" i="26"/>
  <c r="C28" i="26"/>
  <c r="C29" i="26"/>
  <c r="C30" i="26"/>
  <c r="C31" i="26"/>
  <c r="C32" i="26"/>
  <c r="C33" i="26"/>
  <c r="C34" i="26"/>
  <c r="E24" i="26"/>
  <c r="H8" i="26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7" i="26"/>
  <c r="C68" i="26"/>
  <c r="C74" i="26"/>
  <c r="C75" i="26"/>
  <c r="C76" i="26"/>
  <c r="C77" i="26"/>
  <c r="C78" i="26"/>
  <c r="C79" i="26"/>
  <c r="C80" i="26"/>
  <c r="C81" i="26"/>
  <c r="C58" i="26"/>
  <c r="C59" i="26"/>
  <c r="C60" i="26"/>
  <c r="C61" i="26"/>
  <c r="C62" i="26"/>
  <c r="C63" i="26"/>
  <c r="C64" i="26"/>
  <c r="C65" i="26"/>
  <c r="C55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37" i="26"/>
  <c r="C24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7" i="26"/>
  <c r="E52" i="25"/>
  <c r="E40" i="25"/>
  <c r="F88" i="25"/>
  <c r="G88" i="25"/>
  <c r="H88" i="25"/>
  <c r="E88" i="25"/>
  <c r="G70" i="7" l="1"/>
  <c r="F70" i="7"/>
  <c r="H70" i="7"/>
  <c r="E70" i="7"/>
  <c r="E40" i="7"/>
  <c r="F25" i="7"/>
  <c r="G25" i="7" s="1"/>
  <c r="H25" i="7" s="1"/>
  <c r="H40" i="7" s="1"/>
  <c r="H52" i="7"/>
  <c r="G52" i="7"/>
  <c r="F52" i="7"/>
  <c r="E52" i="7"/>
  <c r="E35" i="26"/>
  <c r="E40" i="29"/>
  <c r="F70" i="29"/>
  <c r="H88" i="27"/>
  <c r="H22" i="28"/>
  <c r="F66" i="26"/>
  <c r="H82" i="28"/>
  <c r="F82" i="26"/>
  <c r="E22" i="28"/>
  <c r="F53" i="28"/>
  <c r="H53" i="28"/>
  <c r="F52" i="29"/>
  <c r="G35" i="26"/>
  <c r="H35" i="26"/>
  <c r="G40" i="29"/>
  <c r="G52" i="29"/>
  <c r="E52" i="29"/>
  <c r="H70" i="29"/>
  <c r="E70" i="29"/>
  <c r="H88" i="29"/>
  <c r="F88" i="29"/>
  <c r="E88" i="29"/>
  <c r="G88" i="29"/>
  <c r="G70" i="29"/>
  <c r="H52" i="29"/>
  <c r="H40" i="29"/>
  <c r="F40" i="29"/>
  <c r="G82" i="28"/>
  <c r="G66" i="28"/>
  <c r="F66" i="28"/>
  <c r="E66" i="28"/>
  <c r="H35" i="28"/>
  <c r="E35" i="28"/>
  <c r="F82" i="28"/>
  <c r="E82" i="28"/>
  <c r="H66" i="28"/>
  <c r="G53" i="28"/>
  <c r="E53" i="28"/>
  <c r="G35" i="28"/>
  <c r="F35" i="28"/>
  <c r="G22" i="28"/>
  <c r="F22" i="28"/>
  <c r="F70" i="27"/>
  <c r="G70" i="27"/>
  <c r="E88" i="27"/>
  <c r="E70" i="27"/>
  <c r="F52" i="27"/>
  <c r="G52" i="27"/>
  <c r="E52" i="27"/>
  <c r="F40" i="27"/>
  <c r="G40" i="27"/>
  <c r="H40" i="27"/>
  <c r="H70" i="27"/>
  <c r="F88" i="27"/>
  <c r="H52" i="27"/>
  <c r="E40" i="27"/>
  <c r="F53" i="26"/>
  <c r="E53" i="26"/>
  <c r="G53" i="26"/>
  <c r="H53" i="26"/>
  <c r="G22" i="26"/>
  <c r="F22" i="26"/>
  <c r="E22" i="26"/>
  <c r="H22" i="26"/>
  <c r="G82" i="26"/>
  <c r="H82" i="26"/>
  <c r="E82" i="26"/>
  <c r="H66" i="26"/>
  <c r="G66" i="26"/>
  <c r="E66" i="26"/>
  <c r="F35" i="26"/>
  <c r="F70" i="25"/>
  <c r="G70" i="25"/>
  <c r="H70" i="25"/>
  <c r="E70" i="25"/>
  <c r="F52" i="25"/>
  <c r="G52" i="25"/>
  <c r="H52" i="25"/>
  <c r="F40" i="25"/>
  <c r="G40" i="25"/>
  <c r="H40" i="25"/>
  <c r="F83" i="28" l="1"/>
  <c r="F40" i="7"/>
  <c r="G40" i="7"/>
  <c r="H83" i="28"/>
  <c r="F83" i="26"/>
  <c r="E83" i="28"/>
  <c r="G83" i="28"/>
  <c r="G83" i="26"/>
  <c r="E83" i="26"/>
  <c r="H83" i="26"/>
  <c r="F82" i="24" l="1"/>
  <c r="G82" i="24"/>
  <c r="H82" i="24"/>
  <c r="E82" i="24"/>
  <c r="F66" i="24"/>
  <c r="G66" i="24"/>
  <c r="H66" i="24"/>
  <c r="E66" i="24"/>
  <c r="F53" i="24"/>
  <c r="G53" i="24"/>
  <c r="H53" i="24"/>
  <c r="E53" i="24"/>
  <c r="F22" i="24"/>
  <c r="G22" i="24"/>
  <c r="H22" i="24"/>
  <c r="E22" i="24"/>
  <c r="B5" i="29"/>
  <c r="B5" i="28"/>
  <c r="B5" i="27"/>
  <c r="B5" i="26"/>
  <c r="G83" i="24" l="1"/>
  <c r="F83" i="24"/>
  <c r="H83" i="24"/>
  <c r="E83" i="24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53" i="10"/>
  <c r="H42" i="10"/>
  <c r="H43" i="10"/>
  <c r="H44" i="10"/>
  <c r="H45" i="10"/>
  <c r="H46" i="10"/>
  <c r="H47" i="10"/>
  <c r="H48" i="10"/>
  <c r="H49" i="10"/>
  <c r="H50" i="10"/>
  <c r="H41" i="10"/>
  <c r="G42" i="10"/>
  <c r="G43" i="10"/>
  <c r="G44" i="10"/>
  <c r="G45" i="10"/>
  <c r="G46" i="10"/>
  <c r="G47" i="10"/>
  <c r="G48" i="10"/>
  <c r="G49" i="10"/>
  <c r="G50" i="10"/>
  <c r="G41" i="10"/>
  <c r="F42" i="10"/>
  <c r="F43" i="10"/>
  <c r="F44" i="10"/>
  <c r="F45" i="10"/>
  <c r="F46" i="10"/>
  <c r="F47" i="10"/>
  <c r="F48" i="10"/>
  <c r="F49" i="10"/>
  <c r="F50" i="10"/>
  <c r="F41" i="10"/>
  <c r="E42" i="10"/>
  <c r="E43" i="10"/>
  <c r="E44" i="10"/>
  <c r="E45" i="10"/>
  <c r="E46" i="10"/>
  <c r="E47" i="10"/>
  <c r="E48" i="10"/>
  <c r="E49" i="10"/>
  <c r="E50" i="10"/>
  <c r="E41" i="10"/>
  <c r="C42" i="10"/>
  <c r="C43" i="10"/>
  <c r="C44" i="10"/>
  <c r="C46" i="10"/>
  <c r="C47" i="10"/>
  <c r="C48" i="10"/>
  <c r="C49" i="10"/>
  <c r="C41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7" i="10"/>
  <c r="F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7" i="10"/>
  <c r="C8" i="10"/>
  <c r="C9" i="10"/>
  <c r="C10" i="10"/>
  <c r="C11" i="10"/>
  <c r="C12" i="10"/>
  <c r="C13" i="10"/>
  <c r="C14" i="10"/>
  <c r="C15" i="10"/>
  <c r="C17" i="10"/>
  <c r="C18" i="10"/>
  <c r="C19" i="10"/>
  <c r="C20" i="10"/>
  <c r="C7" i="10"/>
  <c r="H68" i="9"/>
  <c r="H69" i="9"/>
  <c r="H70" i="9"/>
  <c r="H71" i="9"/>
  <c r="H72" i="9"/>
  <c r="H73" i="9"/>
  <c r="H74" i="9"/>
  <c r="H76" i="9"/>
  <c r="H77" i="9"/>
  <c r="H78" i="9"/>
  <c r="H79" i="9"/>
  <c r="H80" i="9"/>
  <c r="H67" i="9"/>
  <c r="G68" i="9"/>
  <c r="G69" i="9"/>
  <c r="G70" i="9"/>
  <c r="G71" i="9"/>
  <c r="G72" i="9"/>
  <c r="G73" i="9"/>
  <c r="G74" i="9"/>
  <c r="G76" i="9"/>
  <c r="G77" i="9"/>
  <c r="G78" i="9"/>
  <c r="G79" i="9"/>
  <c r="G80" i="9"/>
  <c r="G67" i="9"/>
  <c r="F80" i="9"/>
  <c r="F68" i="9"/>
  <c r="F69" i="9"/>
  <c r="F70" i="9"/>
  <c r="F71" i="9"/>
  <c r="F72" i="9"/>
  <c r="F73" i="9"/>
  <c r="F74" i="9"/>
  <c r="F76" i="9"/>
  <c r="F77" i="9"/>
  <c r="F78" i="9"/>
  <c r="F79" i="9"/>
  <c r="F67" i="9"/>
  <c r="E68" i="9"/>
  <c r="E69" i="9"/>
  <c r="E70" i="9"/>
  <c r="E71" i="9"/>
  <c r="E72" i="9"/>
  <c r="E73" i="9"/>
  <c r="E74" i="9"/>
  <c r="E76" i="9"/>
  <c r="E77" i="9"/>
  <c r="E78" i="9"/>
  <c r="E79" i="9"/>
  <c r="E80" i="9"/>
  <c r="E67" i="9"/>
  <c r="H56" i="9"/>
  <c r="H57" i="9"/>
  <c r="H58" i="9"/>
  <c r="H60" i="9"/>
  <c r="H61" i="9"/>
  <c r="H62" i="9"/>
  <c r="H63" i="9"/>
  <c r="H64" i="9"/>
  <c r="H55" i="9"/>
  <c r="G56" i="9"/>
  <c r="G57" i="9"/>
  <c r="G58" i="9"/>
  <c r="G60" i="9"/>
  <c r="G61" i="9"/>
  <c r="G62" i="9"/>
  <c r="G63" i="9"/>
  <c r="G64" i="9"/>
  <c r="G55" i="9"/>
  <c r="F56" i="9"/>
  <c r="F57" i="9"/>
  <c r="F58" i="9"/>
  <c r="F60" i="9"/>
  <c r="F61" i="9"/>
  <c r="F62" i="9"/>
  <c r="F63" i="9"/>
  <c r="F64" i="9"/>
  <c r="F55" i="9"/>
  <c r="E56" i="9"/>
  <c r="E57" i="9"/>
  <c r="E58" i="9"/>
  <c r="E60" i="9"/>
  <c r="E61" i="9"/>
  <c r="E62" i="9"/>
  <c r="E63" i="9"/>
  <c r="E64" i="9"/>
  <c r="E55" i="9"/>
  <c r="H38" i="9"/>
  <c r="H39" i="9"/>
  <c r="H40" i="9"/>
  <c r="H41" i="9"/>
  <c r="H42" i="9"/>
  <c r="H43" i="9"/>
  <c r="H44" i="9"/>
  <c r="H45" i="9"/>
  <c r="H46" i="9"/>
  <c r="H48" i="9"/>
  <c r="H49" i="9"/>
  <c r="H50" i="9"/>
  <c r="H51" i="9"/>
  <c r="H52" i="9"/>
  <c r="H37" i="9"/>
  <c r="G38" i="9"/>
  <c r="G39" i="9"/>
  <c r="G40" i="9"/>
  <c r="G41" i="9"/>
  <c r="G42" i="9"/>
  <c r="G43" i="9"/>
  <c r="G44" i="9"/>
  <c r="G45" i="9"/>
  <c r="G46" i="9"/>
  <c r="G48" i="9"/>
  <c r="G49" i="9"/>
  <c r="G50" i="9"/>
  <c r="G51" i="9"/>
  <c r="G52" i="9"/>
  <c r="G37" i="9"/>
  <c r="F38" i="9"/>
  <c r="F39" i="9"/>
  <c r="F40" i="9"/>
  <c r="F41" i="9"/>
  <c r="F42" i="9"/>
  <c r="F43" i="9"/>
  <c r="F44" i="9"/>
  <c r="F45" i="9"/>
  <c r="F46" i="9"/>
  <c r="F48" i="9"/>
  <c r="F49" i="9"/>
  <c r="F50" i="9"/>
  <c r="F51" i="9"/>
  <c r="F52" i="9"/>
  <c r="F37" i="9"/>
  <c r="E38" i="9"/>
  <c r="E39" i="9"/>
  <c r="E40" i="9"/>
  <c r="E41" i="9"/>
  <c r="E42" i="9"/>
  <c r="E43" i="9"/>
  <c r="E44" i="9"/>
  <c r="E45" i="9"/>
  <c r="E46" i="9"/>
  <c r="E48" i="9"/>
  <c r="E49" i="9"/>
  <c r="E50" i="9"/>
  <c r="E51" i="9"/>
  <c r="E52" i="9"/>
  <c r="E37" i="9"/>
  <c r="H25" i="9"/>
  <c r="H26" i="9"/>
  <c r="H27" i="9"/>
  <c r="H28" i="9"/>
  <c r="H30" i="9"/>
  <c r="H31" i="9"/>
  <c r="H32" i="9"/>
  <c r="H33" i="9"/>
  <c r="H34" i="9"/>
  <c r="H24" i="9"/>
  <c r="G25" i="9"/>
  <c r="G26" i="9"/>
  <c r="G27" i="9"/>
  <c r="G28" i="9"/>
  <c r="G30" i="9"/>
  <c r="G31" i="9"/>
  <c r="G32" i="9"/>
  <c r="G33" i="9"/>
  <c r="G34" i="9"/>
  <c r="G24" i="9"/>
  <c r="F25" i="9"/>
  <c r="F26" i="9"/>
  <c r="F27" i="9"/>
  <c r="F28" i="9"/>
  <c r="F30" i="9"/>
  <c r="F31" i="9"/>
  <c r="F32" i="9"/>
  <c r="F33" i="9"/>
  <c r="F34" i="9"/>
  <c r="F24" i="9"/>
  <c r="E25" i="9"/>
  <c r="E26" i="9"/>
  <c r="E27" i="9"/>
  <c r="E28" i="9"/>
  <c r="E30" i="9"/>
  <c r="E31" i="9"/>
  <c r="E32" i="9"/>
  <c r="E33" i="9"/>
  <c r="E34" i="9"/>
  <c r="E24" i="9"/>
  <c r="H8" i="9"/>
  <c r="H9" i="9"/>
  <c r="H10" i="9"/>
  <c r="H11" i="9"/>
  <c r="H12" i="9"/>
  <c r="H13" i="9"/>
  <c r="H14" i="9"/>
  <c r="H15" i="9"/>
  <c r="H17" i="9"/>
  <c r="H18" i="9"/>
  <c r="H19" i="9"/>
  <c r="H20" i="9"/>
  <c r="H21" i="9"/>
  <c r="H7" i="9"/>
  <c r="G8" i="9"/>
  <c r="G9" i="9"/>
  <c r="G10" i="9"/>
  <c r="G11" i="9"/>
  <c r="G12" i="9"/>
  <c r="G13" i="9"/>
  <c r="G14" i="9"/>
  <c r="G15" i="9"/>
  <c r="G17" i="9"/>
  <c r="G18" i="9"/>
  <c r="G19" i="9"/>
  <c r="G20" i="9"/>
  <c r="G21" i="9"/>
  <c r="G7" i="9"/>
  <c r="F8" i="9"/>
  <c r="F9" i="9"/>
  <c r="F10" i="9"/>
  <c r="F11" i="9"/>
  <c r="F12" i="9"/>
  <c r="F13" i="9"/>
  <c r="F14" i="9"/>
  <c r="F15" i="9"/>
  <c r="F17" i="9"/>
  <c r="F18" i="9"/>
  <c r="F19" i="9"/>
  <c r="F20" i="9"/>
  <c r="F21" i="9"/>
  <c r="F7" i="9"/>
  <c r="E8" i="9"/>
  <c r="E9" i="9"/>
  <c r="E10" i="9"/>
  <c r="E11" i="9"/>
  <c r="E12" i="9"/>
  <c r="E13" i="9"/>
  <c r="E14" i="9"/>
  <c r="E15" i="9"/>
  <c r="E17" i="9"/>
  <c r="E18" i="9"/>
  <c r="E19" i="9"/>
  <c r="E20" i="9"/>
  <c r="E21" i="9"/>
  <c r="E7" i="9"/>
  <c r="C68" i="9"/>
  <c r="C69" i="9"/>
  <c r="C70" i="9"/>
  <c r="C71" i="9"/>
  <c r="C72" i="9"/>
  <c r="C73" i="9"/>
  <c r="C74" i="9"/>
  <c r="C76" i="9"/>
  <c r="C77" i="9"/>
  <c r="C78" i="9"/>
  <c r="C79" i="9"/>
  <c r="C67" i="9"/>
  <c r="C56" i="9"/>
  <c r="C57" i="9"/>
  <c r="C58" i="9"/>
  <c r="C60" i="9"/>
  <c r="C61" i="9"/>
  <c r="C62" i="9"/>
  <c r="C63" i="9"/>
  <c r="C55" i="9"/>
  <c r="C38" i="9"/>
  <c r="C39" i="9"/>
  <c r="C40" i="9"/>
  <c r="C41" i="9"/>
  <c r="C42" i="9"/>
  <c r="C43" i="9"/>
  <c r="C44" i="9"/>
  <c r="C45" i="9"/>
  <c r="C46" i="9"/>
  <c r="C48" i="9"/>
  <c r="C49" i="9"/>
  <c r="C50" i="9"/>
  <c r="C51" i="9"/>
  <c r="C37" i="9"/>
  <c r="C25" i="9"/>
  <c r="C26" i="9"/>
  <c r="C27" i="9"/>
  <c r="C28" i="9"/>
  <c r="C30" i="9"/>
  <c r="C31" i="9"/>
  <c r="C32" i="9"/>
  <c r="C33" i="9"/>
  <c r="C24" i="9"/>
  <c r="C8" i="9"/>
  <c r="C9" i="9"/>
  <c r="C10" i="9"/>
  <c r="C11" i="9"/>
  <c r="C12" i="9"/>
  <c r="C13" i="9"/>
  <c r="C14" i="9"/>
  <c r="C15" i="9"/>
  <c r="C17" i="9"/>
  <c r="C18" i="9"/>
  <c r="C19" i="9"/>
  <c r="C20" i="9"/>
  <c r="C7" i="9"/>
  <c r="H8" i="7"/>
  <c r="H9" i="7"/>
  <c r="H10" i="7"/>
  <c r="H11" i="7"/>
  <c r="H12" i="7"/>
  <c r="H14" i="7"/>
  <c r="H15" i="7"/>
  <c r="H16" i="7"/>
  <c r="H17" i="7"/>
  <c r="H18" i="7"/>
  <c r="H19" i="7"/>
  <c r="H20" i="7"/>
  <c r="H21" i="7"/>
  <c r="H22" i="7"/>
  <c r="H7" i="7"/>
  <c r="G8" i="7"/>
  <c r="G9" i="7"/>
  <c r="G10" i="7"/>
  <c r="G11" i="7"/>
  <c r="G12" i="7"/>
  <c r="G14" i="7"/>
  <c r="G15" i="7"/>
  <c r="G16" i="7"/>
  <c r="G17" i="7"/>
  <c r="G18" i="7"/>
  <c r="G19" i="7"/>
  <c r="G20" i="7"/>
  <c r="G21" i="7"/>
  <c r="G22" i="7"/>
  <c r="G7" i="7"/>
  <c r="F8" i="7"/>
  <c r="F9" i="7"/>
  <c r="F10" i="7"/>
  <c r="F11" i="7"/>
  <c r="F12" i="7"/>
  <c r="F14" i="7"/>
  <c r="F15" i="7"/>
  <c r="F16" i="7"/>
  <c r="F17" i="7"/>
  <c r="F18" i="7"/>
  <c r="F19" i="7"/>
  <c r="F20" i="7"/>
  <c r="F21" i="7"/>
  <c r="F22" i="7"/>
  <c r="F7" i="7"/>
  <c r="E8" i="7"/>
  <c r="E9" i="7"/>
  <c r="E10" i="7"/>
  <c r="E11" i="7"/>
  <c r="E12" i="7"/>
  <c r="E15" i="7"/>
  <c r="E16" i="7"/>
  <c r="E17" i="7"/>
  <c r="E18" i="7"/>
  <c r="E19" i="7"/>
  <c r="E20" i="7"/>
  <c r="E21" i="7"/>
  <c r="E22" i="7"/>
  <c r="E7" i="7"/>
  <c r="C8" i="7"/>
  <c r="C9" i="7"/>
  <c r="C10" i="7"/>
  <c r="C11" i="7"/>
  <c r="C12" i="7"/>
  <c r="C14" i="7"/>
  <c r="C15" i="7"/>
  <c r="C16" i="7"/>
  <c r="C17" i="7"/>
  <c r="C18" i="7"/>
  <c r="C19" i="7"/>
  <c r="C20" i="7"/>
  <c r="C21" i="7"/>
  <c r="C22" i="7"/>
  <c r="C7" i="7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67" i="6"/>
  <c r="H56" i="6"/>
  <c r="H57" i="6"/>
  <c r="H58" i="6"/>
  <c r="H59" i="6"/>
  <c r="H60" i="6"/>
  <c r="H61" i="6"/>
  <c r="H62" i="6"/>
  <c r="H63" i="6"/>
  <c r="H64" i="6"/>
  <c r="H55" i="6"/>
  <c r="G56" i="6"/>
  <c r="G57" i="6"/>
  <c r="G58" i="6"/>
  <c r="G59" i="6"/>
  <c r="G60" i="6"/>
  <c r="G61" i="6"/>
  <c r="G62" i="6"/>
  <c r="G63" i="6"/>
  <c r="G64" i="6"/>
  <c r="G55" i="6"/>
  <c r="F56" i="6"/>
  <c r="F57" i="6"/>
  <c r="F58" i="6"/>
  <c r="F59" i="6"/>
  <c r="F60" i="6"/>
  <c r="F61" i="6"/>
  <c r="F62" i="6"/>
  <c r="F63" i="6"/>
  <c r="F64" i="6"/>
  <c r="F55" i="6"/>
  <c r="E56" i="6"/>
  <c r="E57" i="6"/>
  <c r="E58" i="6"/>
  <c r="E59" i="6"/>
  <c r="E60" i="6"/>
  <c r="E61" i="6"/>
  <c r="E62" i="6"/>
  <c r="E63" i="6"/>
  <c r="E64" i="6"/>
  <c r="E55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37" i="6"/>
  <c r="H25" i="6"/>
  <c r="H26" i="6"/>
  <c r="H27" i="6"/>
  <c r="H28" i="6"/>
  <c r="H29" i="6"/>
  <c r="H30" i="6"/>
  <c r="H31" i="6"/>
  <c r="H32" i="6"/>
  <c r="H33" i="6"/>
  <c r="H34" i="6"/>
  <c r="H24" i="6"/>
  <c r="G25" i="6"/>
  <c r="G26" i="6"/>
  <c r="G27" i="6"/>
  <c r="G28" i="6"/>
  <c r="G29" i="6"/>
  <c r="G30" i="6"/>
  <c r="G31" i="6"/>
  <c r="G32" i="6"/>
  <c r="G33" i="6"/>
  <c r="G34" i="6"/>
  <c r="G24" i="6"/>
  <c r="F25" i="6"/>
  <c r="F26" i="6"/>
  <c r="F27" i="6"/>
  <c r="F28" i="6"/>
  <c r="F29" i="6"/>
  <c r="F30" i="6"/>
  <c r="F31" i="6"/>
  <c r="F32" i="6"/>
  <c r="F33" i="6"/>
  <c r="F34" i="6"/>
  <c r="F24" i="6"/>
  <c r="E25" i="6"/>
  <c r="E26" i="6"/>
  <c r="E27" i="6"/>
  <c r="E28" i="6"/>
  <c r="E29" i="6"/>
  <c r="E30" i="6"/>
  <c r="E31" i="6"/>
  <c r="E32" i="6"/>
  <c r="E33" i="6"/>
  <c r="E34" i="6"/>
  <c r="E24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56" i="6"/>
  <c r="C57" i="6"/>
  <c r="C58" i="6"/>
  <c r="C59" i="6"/>
  <c r="C60" i="6"/>
  <c r="C61" i="6"/>
  <c r="C62" i="6"/>
  <c r="C63" i="6"/>
  <c r="C64" i="6"/>
  <c r="C55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37" i="6"/>
  <c r="C25" i="6"/>
  <c r="C26" i="6"/>
  <c r="C27" i="6"/>
  <c r="C28" i="6"/>
  <c r="C29" i="6"/>
  <c r="C30" i="6"/>
  <c r="C31" i="6"/>
  <c r="C32" i="6"/>
  <c r="C33" i="6"/>
  <c r="C34" i="6"/>
  <c r="C24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7" i="6"/>
  <c r="F40" i="3"/>
  <c r="G40" i="3"/>
  <c r="H40" i="3"/>
  <c r="E40" i="3"/>
  <c r="F70" i="3"/>
  <c r="G70" i="3"/>
  <c r="H70" i="3"/>
  <c r="E70" i="3"/>
  <c r="F88" i="3"/>
  <c r="G88" i="3"/>
  <c r="H88" i="3"/>
  <c r="E88" i="3"/>
  <c r="F23" i="3"/>
  <c r="G23" i="3"/>
  <c r="H23" i="3"/>
  <c r="E23" i="3"/>
  <c r="F81" i="5"/>
  <c r="G81" i="5"/>
  <c r="H81" i="5"/>
  <c r="E81" i="5"/>
  <c r="F65" i="5"/>
  <c r="G65" i="5"/>
  <c r="H65" i="5"/>
  <c r="E65" i="5"/>
  <c r="F53" i="5"/>
  <c r="G53" i="5"/>
  <c r="H53" i="5"/>
  <c r="E53" i="5"/>
  <c r="F35" i="5"/>
  <c r="G35" i="5"/>
  <c r="H35" i="5"/>
  <c r="E35" i="5"/>
  <c r="F22" i="5"/>
  <c r="G22" i="5"/>
  <c r="H22" i="5"/>
  <c r="E22" i="5"/>
  <c r="E89" i="3" l="1"/>
  <c r="H35" i="9"/>
  <c r="G35" i="9"/>
  <c r="F53" i="9"/>
  <c r="F35" i="9"/>
  <c r="H81" i="9"/>
  <c r="H22" i="9"/>
  <c r="G81" i="9"/>
  <c r="E81" i="9"/>
  <c r="G22" i="9"/>
  <c r="F81" i="9"/>
  <c r="H53" i="9"/>
  <c r="H65" i="9"/>
  <c r="F22" i="9"/>
  <c r="G53" i="9"/>
  <c r="G65" i="9"/>
  <c r="F65" i="9"/>
  <c r="G89" i="3"/>
  <c r="F89" i="3"/>
  <c r="F23" i="7"/>
  <c r="E23" i="7"/>
  <c r="E88" i="7"/>
  <c r="F88" i="7"/>
  <c r="G88" i="7"/>
  <c r="H88" i="7"/>
  <c r="H23" i="7"/>
  <c r="G23" i="7"/>
  <c r="H51" i="10"/>
  <c r="E39" i="10"/>
  <c r="F39" i="10"/>
  <c r="H39" i="10"/>
  <c r="F51" i="10"/>
  <c r="G39" i="10"/>
  <c r="E51" i="10"/>
  <c r="H22" i="10"/>
  <c r="E22" i="10"/>
  <c r="G22" i="10"/>
  <c r="E87" i="10"/>
  <c r="F87" i="10"/>
  <c r="G87" i="10"/>
  <c r="H87" i="10"/>
  <c r="E69" i="10"/>
  <c r="H69" i="10"/>
  <c r="F69" i="10"/>
  <c r="G69" i="10"/>
  <c r="G51" i="10"/>
  <c r="H89" i="3"/>
  <c r="E82" i="5"/>
  <c r="E88" i="10" l="1"/>
  <c r="G88" i="10"/>
  <c r="H88" i="10"/>
  <c r="C54" i="10" l="1"/>
  <c r="C55" i="10"/>
  <c r="C56" i="10"/>
  <c r="C57" i="10"/>
  <c r="C58" i="10"/>
  <c r="C59" i="10"/>
  <c r="C60" i="10"/>
  <c r="C61" i="10"/>
  <c r="C62" i="10"/>
  <c r="C64" i="10"/>
  <c r="C65" i="10"/>
  <c r="C66" i="10"/>
  <c r="C6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 l="1"/>
  <c r="F88" i="10" s="1"/>
  <c r="E22" i="6"/>
  <c r="E35" i="6"/>
  <c r="E81" i="6"/>
  <c r="F81" i="6"/>
  <c r="E65" i="6"/>
  <c r="E53" i="6"/>
  <c r="E82" i="6" l="1"/>
  <c r="G81" i="6"/>
  <c r="H81" i="6"/>
  <c r="C53" i="10" l="1"/>
  <c r="B5" i="10" l="1"/>
  <c r="B5" i="9"/>
  <c r="E65" i="9" l="1"/>
  <c r="E53" i="9"/>
  <c r="E22" i="9"/>
  <c r="E35" i="9"/>
  <c r="E82" i="9" l="1"/>
  <c r="F82" i="9" l="1"/>
  <c r="H82" i="9"/>
  <c r="G82" i="9"/>
  <c r="F53" i="6" l="1"/>
  <c r="H53" i="6" l="1"/>
  <c r="G53" i="6"/>
  <c r="F65" i="6" l="1"/>
  <c r="F35" i="6"/>
  <c r="H65" i="6" l="1"/>
  <c r="G65" i="6"/>
  <c r="H35" i="6"/>
  <c r="G35" i="6"/>
  <c r="F22" i="6"/>
  <c r="F82" i="6" s="1"/>
  <c r="H22" i="6" l="1"/>
  <c r="H82" i="6" s="1"/>
  <c r="G22" i="6"/>
  <c r="G82" i="6" s="1"/>
  <c r="F89" i="7" l="1"/>
  <c r="E89" i="7"/>
  <c r="G89" i="7"/>
  <c r="H89" i="7"/>
  <c r="H82" i="5" l="1"/>
  <c r="G82" i="5"/>
  <c r="F82" i="5"/>
  <c r="F11" i="27"/>
  <c r="F22" i="27" s="1"/>
  <c r="F89" i="27" s="1"/>
  <c r="H22" i="29"/>
  <c r="H89" i="29" s="1"/>
  <c r="H11" i="29"/>
  <c r="H11" i="27"/>
  <c r="H22" i="27" s="1"/>
  <c r="H89" i="27" s="1"/>
  <c r="F89" i="29"/>
  <c r="F22" i="29"/>
  <c r="F11" i="29"/>
  <c r="E11" i="29"/>
  <c r="E22" i="29" s="1"/>
  <c r="E89" i="29" s="1"/>
  <c r="F89" i="25"/>
  <c r="F22" i="25"/>
  <c r="G22" i="27"/>
  <c r="G89" i="27" s="1"/>
  <c r="G11" i="27"/>
  <c r="H22" i="25"/>
  <c r="H89" i="25" s="1"/>
  <c r="G22" i="29"/>
  <c r="G89" i="29" s="1"/>
  <c r="G11" i="29"/>
  <c r="E89" i="27"/>
  <c r="E22" i="27"/>
  <c r="E11" i="27"/>
  <c r="G89" i="25"/>
  <c r="G22" i="25"/>
  <c r="E22" i="25"/>
  <c r="E89" i="25" s="1"/>
  <c r="C11" i="29"/>
  <c r="C11" i="27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<sst xmlns="http://schemas.openxmlformats.org/spreadsheetml/2006/main" count="996" uniqueCount="163">
  <si>
    <t>Esmaspäev</t>
  </si>
  <si>
    <t>Kogus, g</t>
  </si>
  <si>
    <t>Energia, kcal</t>
  </si>
  <si>
    <t>Süsivesikud, g</t>
  </si>
  <si>
    <t>Rasvad, g</t>
  </si>
  <si>
    <t>Valgud, g</t>
  </si>
  <si>
    <t>Lõunasöök</t>
  </si>
  <si>
    <t>Kokku:</t>
  </si>
  <si>
    <t>Teisipäev</t>
  </si>
  <si>
    <t>Pirn (PRIA)</t>
  </si>
  <si>
    <t>Kolmapäev</t>
  </si>
  <si>
    <t>Neljapäev</t>
  </si>
  <si>
    <t>Reede</t>
  </si>
  <si>
    <t>NÄDALA KESKMINE KOKKU:</t>
  </si>
  <si>
    <t>Pirn</t>
  </si>
  <si>
    <t>Taimetoit</t>
  </si>
  <si>
    <t>Täisterapasta/pasta (G)</t>
  </si>
  <si>
    <t>Soe valge kaste (G, L)</t>
  </si>
  <si>
    <t>Ahjuköögiviljad</t>
  </si>
  <si>
    <t>Kartulipuder (L)</t>
  </si>
  <si>
    <t>Rukkileiva (3 sorti) - ja sepikutoodete valik  (G)</t>
  </si>
  <si>
    <t>Seemnesegu (mahe)</t>
  </si>
  <si>
    <t>Riis, aurutatud (mahe)</t>
  </si>
  <si>
    <t>Hiina kapsas, tomat, redis (mahe)</t>
  </si>
  <si>
    <t>Porgand, aurutatud</t>
  </si>
  <si>
    <t>Külm jogurtikaste (L)</t>
  </si>
  <si>
    <t>Tatar, keedetud</t>
  </si>
  <si>
    <t>Kapsas, röstitud</t>
  </si>
  <si>
    <t>Kapsas (mahe), peet, roheline hernes</t>
  </si>
  <si>
    <t>Tatar, aurutatud (mahe)</t>
  </si>
  <si>
    <t>Peet, röstitud</t>
  </si>
  <si>
    <t>Bulgur, keedetud (G)</t>
  </si>
  <si>
    <t>Kuskuss, keedetud (mahe) (G)</t>
  </si>
  <si>
    <t>Külm jogurti-küüslaugukaste (L)</t>
  </si>
  <si>
    <t>Hiina kapsas, tomat, mais</t>
  </si>
  <si>
    <t>Õun (PRIA) (mahe)</t>
  </si>
  <si>
    <t>Mahla-õlikaste</t>
  </si>
  <si>
    <t>Pastinaak, röstitud</t>
  </si>
  <si>
    <t>Õun (mahe)</t>
  </si>
  <si>
    <t>Porgand (mahe), mais, marineeritud kurk</t>
  </si>
  <si>
    <t>Aedviljasupp kinoaga (mahe)</t>
  </si>
  <si>
    <t>Vanillikissell keedisega (L)</t>
  </si>
  <si>
    <t>Rooskapsas, röstitud</t>
  </si>
  <si>
    <t>PRIA Piimatooted (piim, keefir R 2,5% ) (L)</t>
  </si>
  <si>
    <t>Joogijogurt R 1,5%, maitsestatud (L)</t>
  </si>
  <si>
    <t>Tee, suhkruta</t>
  </si>
  <si>
    <t>Hiina kapsa salat pirni ja Kreeka pähklitega</t>
  </si>
  <si>
    <t>Peet, porgand (mahe), valge redis</t>
  </si>
  <si>
    <t>Porgandi-mangosalat (mahe porgand)</t>
  </si>
  <si>
    <t>Salatisegu, roheline hernes, marineeritud kurk</t>
  </si>
  <si>
    <t>Kapsa-selleri-õunasalat (mahe kapsas)</t>
  </si>
  <si>
    <t>Porgandi-apelsinisalat</t>
  </si>
  <si>
    <t>Kapsas, paprika, porrulauk (mahe kapsas)</t>
  </si>
  <si>
    <t>Peedi-küüslaugusalat</t>
  </si>
  <si>
    <t>Hapukoor R 10% (L)</t>
  </si>
  <si>
    <t xml:space="preserve">Mahla-õlikaste </t>
  </si>
  <si>
    <t>Porgandi-melonisalat</t>
  </si>
  <si>
    <t>Kaalikas, röstitud</t>
  </si>
  <si>
    <t>Hiina kapsa salat spinatiga</t>
  </si>
  <si>
    <t>Maksastrooganov (G, L)</t>
  </si>
  <si>
    <t xml:space="preserve">Läätsestrooganov (mahe) (G, L) </t>
  </si>
  <si>
    <t>Kaalikas (PRIA)</t>
  </si>
  <si>
    <t>Porgand (PRIA)</t>
  </si>
  <si>
    <t>Kapsas (PRIA)</t>
  </si>
  <si>
    <t>Piimatooted (piim, keefir R 2,5% ) (L)</t>
  </si>
  <si>
    <t>Kaalikas</t>
  </si>
  <si>
    <t>Porgand</t>
  </si>
  <si>
    <t>Kapsas</t>
  </si>
  <si>
    <t>Bolognese kaste (segahakkliha, siga/veis)</t>
  </si>
  <si>
    <t>Bolognese kaste sojaubadega</t>
  </si>
  <si>
    <t>Kõrvits, röstitud</t>
  </si>
  <si>
    <t>Peedi-hapukurgisalat</t>
  </si>
  <si>
    <t>Hiina kapsas, roheline hernes, punane redis (mahe)</t>
  </si>
  <si>
    <t>Kirsitarretis vahukoorega (L)</t>
  </si>
  <si>
    <t>Peet, aurutatud</t>
  </si>
  <si>
    <t>Porgand, tomat, porrulauk</t>
  </si>
  <si>
    <t>Kuskuss, aurutatud (G)</t>
  </si>
  <si>
    <t>Hakklihakaste hapukoorega (seahakkliha) (G, L)</t>
  </si>
  <si>
    <t>Koorene köögiviljakaste peterselliga (G, L)</t>
  </si>
  <si>
    <t>Täisterapasta/pasta (G) (mahe)</t>
  </si>
  <si>
    <t>Kaalika-porgandi-mangosalat</t>
  </si>
  <si>
    <t>Kapsas, paprika, roheline hernes</t>
  </si>
  <si>
    <t>Õun (PRIA)</t>
  </si>
  <si>
    <t>Kartul, aurutatud</t>
  </si>
  <si>
    <t>Miniporgandid, aurutatud</t>
  </si>
  <si>
    <t>Kõrvitsa-pastinaagi-virsikusalat</t>
  </si>
  <si>
    <t>Hiina kapsas, tomat, roheline sibul (mahe)</t>
  </si>
  <si>
    <t>Koorene sinepikaste (G, L)</t>
  </si>
  <si>
    <t>Hiina kapsa-kurgisalat</t>
  </si>
  <si>
    <t>Porgand, mais, redis</t>
  </si>
  <si>
    <t>Õun mahe</t>
  </si>
  <si>
    <t>Mandariin</t>
  </si>
  <si>
    <t>Vaarika-mündijook</t>
  </si>
  <si>
    <t>Jogurti-kamadessert marjakastmega (G, L)</t>
  </si>
  <si>
    <t>Apelsin</t>
  </si>
  <si>
    <t>Peet, kaalikas, mais</t>
  </si>
  <si>
    <t>Juurviljapüreesupp (L)</t>
  </si>
  <si>
    <t>Lillkapsas magushapus kastmes</t>
  </si>
  <si>
    <t>Kapsa-porgandisalat</t>
  </si>
  <si>
    <t>Pannkook moosiga (G, L)</t>
  </si>
  <si>
    <t xml:space="preserve">Kodune seljanaka </t>
  </si>
  <si>
    <t>Maasikajogurt (L)</t>
  </si>
  <si>
    <t>Piimatooted  (piim, keefir R 2,5%) (L)</t>
  </si>
  <si>
    <t>Koolilõuna 31.03-04.04.2025</t>
  </si>
  <si>
    <t>Koolilõuna 07.04-11.04.2025</t>
  </si>
  <si>
    <t>Koolilõuna 21.04-25.04.2025</t>
  </si>
  <si>
    <t>Koolilõuna 28.04-02.05.2025</t>
  </si>
  <si>
    <t>PT – portsjontoode</t>
  </si>
  <si>
    <t>Taimetoit võib sisaldada muna- ja piimatooteid</t>
  </si>
  <si>
    <t>Allergeenide kohta küsi köögipersonalilt</t>
  </si>
  <si>
    <t>PRIA toetusprogrammid</t>
  </si>
  <si>
    <t>PRIA koolipiima ning puu- ja köögivilja pakume iga päev</t>
  </si>
  <si>
    <t>G – sisaldab gluteeni</t>
  </si>
  <si>
    <t>M – sisaldab muna</t>
  </si>
  <si>
    <t>P – sisaldab pähkleid</t>
  </si>
  <si>
    <t>L – sisaldab piimatooteid (sh laktoosi)</t>
  </si>
  <si>
    <t>Üldinfo menüü kohta</t>
  </si>
  <si>
    <t>Tähised menüüs</t>
  </si>
  <si>
    <t>Menüü on koostatud lähtudes II vanuserühma toiduenergia- ja toitainetevajadusest, järgides kehtivaid toitumissoovitusi</t>
  </si>
  <si>
    <t>Menüü on koostatud lähtudes I vanuserühma toiduenergia- ja toitainetevajadusest, järgides kehtivaid toitumissoovitusi</t>
  </si>
  <si>
    <t>PRIA koolipiima pakume iga päev</t>
  </si>
  <si>
    <t>Menüü on koostatud lähtudes III vanuserühma toiduenergia- ja toitainetevajadusest, järgides kehtivaid toitumissoovitusi</t>
  </si>
  <si>
    <t>Kalkuni-köögiviljakaste (G, L)</t>
  </si>
  <si>
    <t>Koorene seenekaste (mahe) (G, L)</t>
  </si>
  <si>
    <t>Värskekapsaborš veiselihaga</t>
  </si>
  <si>
    <t>Värskekapsaborš läätsedega</t>
  </si>
  <si>
    <t>Ahjus küpsetatud broileri poolkoib BBQ-marinaadis (PT)</t>
  </si>
  <si>
    <t>Paneeritud blaklažaan (G, L, M, PT)</t>
  </si>
  <si>
    <t>Lõhepasta spinati ja sidruniga (G, L)</t>
  </si>
  <si>
    <t>Kohupiimakreem maasikakisselliga (L)</t>
  </si>
  <si>
    <t>Ürdi-jogurtikaste (L)</t>
  </si>
  <si>
    <t>Tomatikaste</t>
  </si>
  <si>
    <t xml:space="preserve">Sealiha-köögiviljasupp </t>
  </si>
  <si>
    <t>Kreemine köögivilja-juustupasta (G, L)</t>
  </si>
  <si>
    <t>Brokoli ja lillkapsas, aurutatud</t>
  </si>
  <si>
    <t>Maasika-banaani kohupiimakreem (L)</t>
  </si>
  <si>
    <t>Ratatouille (tomatine köögiviljahautis)</t>
  </si>
  <si>
    <t>Kapsa-riisikotlet  (G, M, PT) (mahe)</t>
  </si>
  <si>
    <t>Tomatikaste ürtidega</t>
  </si>
  <si>
    <t>Ühepajatoit kanalihaga (kanaliha, porgand, kartul, mugulsibul)</t>
  </si>
  <si>
    <t>Veisehakkliha-pastasupp (G)</t>
  </si>
  <si>
    <t>Tomati-kalakaste Prantsuse ürtidega</t>
  </si>
  <si>
    <t>Tomatine oakaste (mahe)</t>
  </si>
  <si>
    <t>Köögivilja-pastasupp kikerhernestega (mahe) (G)</t>
  </si>
  <si>
    <t>Mahlajook (erinevad maitsed)</t>
  </si>
  <si>
    <t>Pasha kohupiimakreem (L)</t>
  </si>
  <si>
    <t>Pilaff kanalihaga</t>
  </si>
  <si>
    <t>Pilaff punaste ubadega</t>
  </si>
  <si>
    <t>Vaarika-mustasõstra mannavaht piimaga (G, L)</t>
  </si>
  <si>
    <t>Volbripäev</t>
  </si>
  <si>
    <t>Burgundia pada (G)</t>
  </si>
  <si>
    <t>Külasupp kanalihaga (G)</t>
  </si>
  <si>
    <t xml:space="preserve">Külasupp roheliste hernestega (G) </t>
  </si>
  <si>
    <t>Selge kalasupp riisiga</t>
  </si>
  <si>
    <t>Mangokreem kookoshelvestega (L)</t>
  </si>
  <si>
    <t>Marjakeeks (G, L, M)</t>
  </si>
  <si>
    <t>Karulauguga kanakintsuliha (PT)</t>
  </si>
  <si>
    <t xml:space="preserve">Lambaliha-riisi teftelid (M, PT) </t>
  </si>
  <si>
    <t>Jogurtikaste murulaugu ja tilliga</t>
  </si>
  <si>
    <t>Bataadi-kikerherne pikkpoiss (G, M, PT)</t>
  </si>
  <si>
    <t>Läätseseljanka</t>
  </si>
  <si>
    <t>Marjatarretis</t>
  </si>
  <si>
    <t>Koorene lõhetükkid (G, M, 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</si>
</sst>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* #,##0.00_);_(* \(#,##0.00\);_(* &quot;-&quot;??_);_(@_)"/>
    <numFmt numFmtId="165" formatCode="0.00;[Red]0.00"/>
  </numFmts>
  <fonts count="23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indexed="8"/>
      <name val="Dussmann"/>
      <family val="2"/>
      <charset val="186"/>
    </font>
    <font>
      <b/>
      <sz val="18"/>
      <color indexed="10"/>
      <name val="Dussmann"/>
      <family val="2"/>
      <charset val="186"/>
    </font>
    <font>
      <sz val="12"/>
      <name val="Dussmann"/>
      <family val="2"/>
      <charset val="186"/>
    </font>
    <font>
      <sz val="12"/>
      <color theme="1"/>
      <name val="Dussmann"/>
      <family val="2"/>
      <charset val="186"/>
    </font>
    <font>
      <b/>
      <sz val="12"/>
      <color theme="1"/>
      <name val="Dussmann"/>
      <family val="2"/>
      <charset val="186"/>
    </font>
    <font>
      <sz val="12"/>
      <color indexed="8"/>
      <name val="Dussmann"/>
      <family val="2"/>
      <charset val="186"/>
    </font>
    <font>
      <b/>
      <sz val="12"/>
      <color indexed="8"/>
      <name val="Dussmann"/>
      <family val="2"/>
      <charset val="186"/>
    </font>
    <font>
      <b/>
      <sz val="12"/>
      <name val="Dussmann"/>
      <family val="2"/>
      <charset val="186"/>
    </font>
    <font>
      <sz val="12"/>
      <color rgb="FF000000"/>
      <name val="Dussmann"/>
      <family val="2"/>
      <charset val="186"/>
    </font>
    <font>
      <b/>
      <sz val="18"/>
      <color rgb="FFFF0000"/>
      <name val="Dussmann"/>
      <family val="2"/>
      <charset val="186"/>
    </font>
    <font>
      <sz val="12"/>
      <color rgb="FFFF0000"/>
      <name val="Dussmann"/>
      <family val="2"/>
      <charset val="186"/>
    </font>
    <font>
      <b/>
      <sz val="12"/>
      <color rgb="FF000000"/>
      <name val="Dussmann"/>
      <family val="2"/>
      <charset val="186"/>
    </font>
    <font>
      <sz val="11"/>
      <color rgb="FFFF0000"/>
      <name val="Dussmann"/>
      <family val="2"/>
      <charset val="186"/>
    </font>
    <font>
      <b/>
      <sz val="11"/>
      <color theme="1"/>
      <name val="Dussmann"/>
      <family val="2"/>
      <charset val="186"/>
    </font>
    <font>
      <b/>
      <sz val="18"/>
      <color rgb="FF000000"/>
      <name val="Dussmann"/>
      <family val="2"/>
      <charset val="186"/>
    </font>
    <font>
      <sz val="11"/>
      <name val="Dussmann"/>
      <family val="2"/>
      <charset val="186"/>
    </font>
    <font>
      <sz val="11"/>
      <color rgb="FF000000"/>
      <name val="Dussmann"/>
      <family val="2"/>
      <charset val="186"/>
    </font>
    <font>
      <sz val="9"/>
      <name val="Dussmann"/>
      <family val="2"/>
      <charset val="186"/>
    </font>
    <font>
      <b/>
      <sz val="18"/>
      <name val="Dussmann"/>
      <family val="2"/>
      <charset val="186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indexed="64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" fillId="0" borderId="0"/>
  </cellStyleXfs>
  <cellXfs count="38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8" xfId="0" applyFont="1" applyBorder="1"/>
    <xf numFmtId="0" fontId="5" fillId="0" borderId="0" xfId="0" applyFont="1"/>
    <xf numFmtId="0" fontId="6" fillId="0" borderId="0" xfId="0" applyFont="1"/>
    <xf numFmtId="2" fontId="8" fillId="0" borderId="5" xfId="0" applyNumberFormat="1" applyFont="1" applyBorder="1" applyAlignment="1">
      <alignment wrapText="1"/>
    </xf>
    <xf numFmtId="2" fontId="8" fillId="0" borderId="5" xfId="0" applyNumberFormat="1" applyFont="1" applyBorder="1" applyAlignment="1">
      <alignment horizontal="right" wrapText="1"/>
    </xf>
    <xf numFmtId="2" fontId="8" fillId="0" borderId="0" xfId="0" applyNumberFormat="1" applyFont="1" applyAlignment="1">
      <alignment wrapText="1"/>
    </xf>
    <xf numFmtId="2" fontId="5" fillId="4" borderId="5" xfId="0" applyNumberFormat="1" applyFont="1" applyFill="1" applyBorder="1" applyAlignment="1">
      <alignment wrapText="1"/>
    </xf>
    <xf numFmtId="2" fontId="10" fillId="4" borderId="5" xfId="0" applyNumberFormat="1" applyFont="1" applyFill="1" applyBorder="1" applyAlignment="1">
      <alignment wrapText="1"/>
    </xf>
    <xf numFmtId="2" fontId="8" fillId="0" borderId="15" xfId="0" applyNumberFormat="1" applyFont="1" applyBorder="1" applyAlignment="1">
      <alignment wrapText="1"/>
    </xf>
    <xf numFmtId="2" fontId="8" fillId="2" borderId="5" xfId="0" applyNumberFormat="1" applyFont="1" applyFill="1" applyBorder="1" applyAlignment="1">
      <alignment wrapText="1"/>
    </xf>
    <xf numFmtId="49" fontId="5" fillId="0" borderId="0" xfId="0" applyNumberFormat="1" applyFont="1"/>
    <xf numFmtId="49" fontId="8" fillId="0" borderId="0" xfId="0" applyNumberFormat="1" applyFont="1" applyAlignment="1">
      <alignment wrapText="1"/>
    </xf>
    <xf numFmtId="2" fontId="8" fillId="0" borderId="9" xfId="0" applyNumberFormat="1" applyFont="1" applyBorder="1" applyAlignment="1">
      <alignment wrapText="1"/>
    </xf>
    <xf numFmtId="2" fontId="10" fillId="4" borderId="7" xfId="0" applyNumberFormat="1" applyFont="1" applyFill="1" applyBorder="1" applyAlignment="1">
      <alignment wrapText="1"/>
    </xf>
    <xf numFmtId="49" fontId="11" fillId="0" borderId="0" xfId="0" applyNumberFormat="1" applyFont="1" applyAlignment="1">
      <alignment wrapText="1"/>
    </xf>
    <xf numFmtId="2" fontId="10" fillId="0" borderId="0" xfId="0" applyNumberFormat="1" applyFont="1" applyAlignment="1">
      <alignment horizontal="right" wrapText="1"/>
    </xf>
    <xf numFmtId="2" fontId="10" fillId="0" borderId="5" xfId="0" applyNumberFormat="1" applyFont="1" applyBorder="1" applyAlignment="1">
      <alignment wrapText="1"/>
    </xf>
    <xf numFmtId="0" fontId="12" fillId="0" borderId="0" xfId="0" applyFont="1"/>
    <xf numFmtId="0" fontId="7" fillId="2" borderId="10" xfId="0" applyFont="1" applyFill="1" applyBorder="1"/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/>
    <xf numFmtId="49" fontId="8" fillId="0" borderId="10" xfId="0" applyNumberFormat="1" applyFont="1" applyBorder="1" applyAlignment="1">
      <alignment wrapText="1"/>
    </xf>
    <xf numFmtId="0" fontId="13" fillId="0" borderId="0" xfId="0" applyFont="1"/>
    <xf numFmtId="49" fontId="9" fillId="4" borderId="10" xfId="0" applyNumberFormat="1" applyFont="1" applyFill="1" applyBorder="1" applyAlignment="1">
      <alignment wrapText="1"/>
    </xf>
    <xf numFmtId="49" fontId="10" fillId="4" borderId="14" xfId="0" applyNumberFormat="1" applyFont="1" applyFill="1" applyBorder="1" applyAlignment="1">
      <alignment horizontal="right" wrapText="1"/>
    </xf>
    <xf numFmtId="2" fontId="5" fillId="4" borderId="10" xfId="0" applyNumberFormat="1" applyFont="1" applyFill="1" applyBorder="1" applyAlignment="1">
      <alignment wrapText="1"/>
    </xf>
    <xf numFmtId="2" fontId="10" fillId="4" borderId="10" xfId="0" applyNumberFormat="1" applyFont="1" applyFill="1" applyBorder="1" applyAlignment="1">
      <alignment wrapText="1"/>
    </xf>
    <xf numFmtId="49" fontId="9" fillId="0" borderId="10" xfId="0" applyNumberFormat="1" applyFont="1" applyBorder="1" applyAlignment="1">
      <alignment wrapText="1"/>
    </xf>
    <xf numFmtId="0" fontId="7" fillId="0" borderId="10" xfId="0" applyFont="1" applyBorder="1"/>
    <xf numFmtId="0" fontId="7" fillId="0" borderId="13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wrapText="1"/>
    </xf>
    <xf numFmtId="164" fontId="10" fillId="0" borderId="0" xfId="0" applyNumberFormat="1" applyFont="1" applyAlignment="1">
      <alignment horizontal="right"/>
    </xf>
    <xf numFmtId="2" fontId="8" fillId="2" borderId="15" xfId="0" applyNumberFormat="1" applyFont="1" applyFill="1" applyBorder="1" applyAlignment="1">
      <alignment wrapText="1"/>
    </xf>
    <xf numFmtId="0" fontId="6" fillId="2" borderId="10" xfId="0" applyFont="1" applyFill="1" applyBorder="1"/>
    <xf numFmtId="2" fontId="8" fillId="2" borderId="9" xfId="0" applyNumberFormat="1" applyFont="1" applyFill="1" applyBorder="1" applyAlignment="1">
      <alignment wrapText="1"/>
    </xf>
    <xf numFmtId="2" fontId="8" fillId="2" borderId="15" xfId="0" applyNumberFormat="1" applyFont="1" applyFill="1" applyBorder="1" applyAlignment="1">
      <alignment horizontal="right" wrapText="1"/>
    </xf>
    <xf numFmtId="49" fontId="8" fillId="2" borderId="10" xfId="0" applyNumberFormat="1" applyFont="1" applyFill="1" applyBorder="1" applyAlignment="1">
      <alignment wrapText="1"/>
    </xf>
    <xf numFmtId="2" fontId="10" fillId="4" borderId="11" xfId="0" applyNumberFormat="1" applyFont="1" applyFill="1" applyBorder="1" applyAlignment="1">
      <alignment wrapText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13" fillId="2" borderId="0" xfId="0" applyFont="1" applyFill="1"/>
    <xf numFmtId="0" fontId="6" fillId="2" borderId="0" xfId="0" applyFont="1" applyFill="1"/>
    <xf numFmtId="0" fontId="7" fillId="2" borderId="12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wrapText="1"/>
    </xf>
    <xf numFmtId="2" fontId="5" fillId="2" borderId="15" xfId="0" applyNumberFormat="1" applyFont="1" applyFill="1" applyBorder="1" applyAlignment="1">
      <alignment wrapText="1"/>
    </xf>
    <xf numFmtId="2" fontId="8" fillId="2" borderId="10" xfId="0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horizontal="right" wrapText="1"/>
    </xf>
    <xf numFmtId="2" fontId="10" fillId="4" borderId="15" xfId="0" applyNumberFormat="1" applyFont="1" applyFill="1" applyBorder="1" applyAlignment="1">
      <alignment wrapText="1"/>
    </xf>
    <xf numFmtId="0" fontId="7" fillId="2" borderId="0" xfId="0" applyFont="1" applyFill="1"/>
    <xf numFmtId="49" fontId="9" fillId="2" borderId="10" xfId="0" applyNumberFormat="1" applyFont="1" applyFill="1" applyBorder="1" applyAlignment="1">
      <alignment wrapText="1"/>
    </xf>
    <xf numFmtId="2" fontId="6" fillId="2" borderId="10" xfId="0" applyNumberFormat="1" applyFont="1" applyFill="1" applyBorder="1" applyAlignment="1">
      <alignment wrapText="1"/>
    </xf>
    <xf numFmtId="2" fontId="6" fillId="2" borderId="0" xfId="0" applyNumberFormat="1" applyFont="1" applyFill="1" applyAlignment="1">
      <alignment wrapText="1"/>
    </xf>
    <xf numFmtId="2" fontId="5" fillId="2" borderId="0" xfId="0" applyNumberFormat="1" applyFont="1" applyFill="1" applyAlignment="1">
      <alignment wrapText="1"/>
    </xf>
    <xf numFmtId="2" fontId="10" fillId="4" borderId="17" xfId="0" applyNumberFormat="1" applyFont="1" applyFill="1" applyBorder="1" applyAlignment="1">
      <alignment wrapText="1"/>
    </xf>
    <xf numFmtId="164" fontId="7" fillId="2" borderId="5" xfId="0" applyNumberFormat="1" applyFont="1" applyFill="1" applyBorder="1" applyAlignment="1">
      <alignment horizontal="right"/>
    </xf>
    <xf numFmtId="164" fontId="7" fillId="2" borderId="0" xfId="0" applyNumberFormat="1" applyFont="1" applyFill="1" applyAlignment="1">
      <alignment horizontal="right"/>
    </xf>
    <xf numFmtId="0" fontId="10" fillId="2" borderId="0" xfId="0" applyFont="1" applyFill="1"/>
    <xf numFmtId="0" fontId="12" fillId="2" borderId="0" xfId="0" applyFont="1" applyFill="1"/>
    <xf numFmtId="0" fontId="7" fillId="2" borderId="10" xfId="0" applyFont="1" applyFill="1" applyBorder="1" applyAlignment="1">
      <alignment horizontal="left" vertical="center"/>
    </xf>
    <xf numFmtId="2" fontId="5" fillId="2" borderId="19" xfId="0" applyNumberFormat="1" applyFont="1" applyFill="1" applyBorder="1" applyAlignment="1">
      <alignment wrapText="1"/>
    </xf>
    <xf numFmtId="2" fontId="8" fillId="0" borderId="19" xfId="0" applyNumberFormat="1" applyFont="1" applyBorder="1" applyAlignment="1">
      <alignment wrapText="1"/>
    </xf>
    <xf numFmtId="2" fontId="8" fillId="2" borderId="19" xfId="0" applyNumberFormat="1" applyFont="1" applyFill="1" applyBorder="1" applyAlignment="1">
      <alignment wrapText="1"/>
    </xf>
    <xf numFmtId="44" fontId="9" fillId="4" borderId="10" xfId="1" applyFont="1" applyFill="1" applyBorder="1" applyAlignment="1">
      <alignment wrapText="1"/>
    </xf>
    <xf numFmtId="44" fontId="10" fillId="4" borderId="18" xfId="1" applyFont="1" applyFill="1" applyBorder="1" applyAlignment="1">
      <alignment horizontal="right" wrapText="1"/>
    </xf>
    <xf numFmtId="44" fontId="10" fillId="4" borderId="10" xfId="1" applyFont="1" applyFill="1" applyBorder="1" applyAlignment="1">
      <alignment wrapText="1"/>
    </xf>
    <xf numFmtId="43" fontId="10" fillId="4" borderId="10" xfId="2" applyFont="1" applyFill="1" applyBorder="1" applyAlignment="1">
      <alignment wrapText="1"/>
    </xf>
    <xf numFmtId="44" fontId="10" fillId="2" borderId="0" xfId="1" applyFont="1" applyFill="1"/>
    <xf numFmtId="49" fontId="10" fillId="4" borderId="18" xfId="0" applyNumberFormat="1" applyFont="1" applyFill="1" applyBorder="1" applyAlignment="1">
      <alignment horizontal="right" wrapText="1"/>
    </xf>
    <xf numFmtId="0" fontId="7" fillId="2" borderId="1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wrapText="1"/>
    </xf>
    <xf numFmtId="2" fontId="8" fillId="2" borderId="17" xfId="0" applyNumberFormat="1" applyFont="1" applyFill="1" applyBorder="1" applyAlignment="1">
      <alignment wrapText="1"/>
    </xf>
    <xf numFmtId="164" fontId="10" fillId="2" borderId="5" xfId="0" applyNumberFormat="1" applyFont="1" applyFill="1" applyBorder="1" applyAlignment="1">
      <alignment horizontal="right"/>
    </xf>
    <xf numFmtId="164" fontId="10" fillId="2" borderId="0" xfId="0" applyNumberFormat="1" applyFont="1" applyFill="1" applyAlignment="1">
      <alignment horizontal="right"/>
    </xf>
    <xf numFmtId="2" fontId="8" fillId="2" borderId="10" xfId="0" applyNumberFormat="1" applyFont="1" applyFill="1" applyBorder="1" applyAlignment="1">
      <alignment horizontal="right" wrapText="1"/>
    </xf>
    <xf numFmtId="49" fontId="6" fillId="0" borderId="18" xfId="0" applyNumberFormat="1" applyFont="1" applyBorder="1"/>
    <xf numFmtId="49" fontId="6" fillId="0" borderId="10" xfId="0" applyNumberFormat="1" applyFont="1" applyBorder="1"/>
    <xf numFmtId="2" fontId="8" fillId="0" borderId="1" xfId="0" applyNumberFormat="1" applyFont="1" applyBorder="1" applyAlignment="1">
      <alignment wrapText="1"/>
    </xf>
    <xf numFmtId="164" fontId="14" fillId="2" borderId="5" xfId="0" applyNumberFormat="1" applyFont="1" applyFill="1" applyBorder="1" applyAlignment="1">
      <alignment horizontal="right"/>
    </xf>
    <xf numFmtId="164" fontId="14" fillId="2" borderId="0" xfId="0" applyNumberFormat="1" applyFont="1" applyFill="1" applyAlignment="1">
      <alignment horizontal="right"/>
    </xf>
    <xf numFmtId="49" fontId="5" fillId="0" borderId="10" xfId="0" applyNumberFormat="1" applyFont="1" applyBorder="1"/>
    <xf numFmtId="164" fontId="14" fillId="0" borderId="0" xfId="0" applyNumberFormat="1" applyFont="1" applyAlignment="1">
      <alignment horizontal="right"/>
    </xf>
    <xf numFmtId="2" fontId="8" fillId="0" borderId="17" xfId="0" applyNumberFormat="1" applyFont="1" applyBorder="1" applyAlignment="1">
      <alignment wrapText="1"/>
    </xf>
    <xf numFmtId="2" fontId="8" fillId="0" borderId="10" xfId="0" applyNumberFormat="1" applyFont="1" applyBorder="1" applyAlignment="1">
      <alignment wrapText="1"/>
    </xf>
    <xf numFmtId="2" fontId="6" fillId="2" borderId="22" xfId="0" applyNumberFormat="1" applyFont="1" applyFill="1" applyBorder="1" applyAlignment="1">
      <alignment wrapText="1"/>
    </xf>
    <xf numFmtId="2" fontId="8" fillId="0" borderId="23" xfId="0" applyNumberFormat="1" applyFont="1" applyBorder="1" applyAlignment="1">
      <alignment wrapText="1"/>
    </xf>
    <xf numFmtId="49" fontId="10" fillId="4" borderId="4" xfId="0" applyNumberFormat="1" applyFont="1" applyFill="1" applyBorder="1" applyAlignment="1">
      <alignment horizontal="right" wrapText="1"/>
    </xf>
    <xf numFmtId="2" fontId="5" fillId="2" borderId="23" xfId="0" applyNumberFormat="1" applyFont="1" applyFill="1" applyBorder="1" applyAlignment="1">
      <alignment wrapText="1"/>
    </xf>
    <xf numFmtId="2" fontId="5" fillId="2" borderId="12" xfId="0" applyNumberFormat="1" applyFont="1" applyFill="1" applyBorder="1" applyAlignment="1">
      <alignment wrapText="1"/>
    </xf>
    <xf numFmtId="2" fontId="10" fillId="4" borderId="2" xfId="0" applyNumberFormat="1" applyFont="1" applyFill="1" applyBorder="1" applyAlignment="1">
      <alignment wrapText="1"/>
    </xf>
    <xf numFmtId="2" fontId="8" fillId="0" borderId="10" xfId="0" applyNumberFormat="1" applyFont="1" applyBorder="1" applyAlignment="1">
      <alignment horizontal="right" wrapText="1"/>
    </xf>
    <xf numFmtId="2" fontId="5" fillId="0" borderId="5" xfId="0" applyNumberFormat="1" applyFont="1" applyBorder="1" applyAlignment="1">
      <alignment wrapText="1"/>
    </xf>
    <xf numFmtId="2" fontId="5" fillId="0" borderId="5" xfId="0" applyNumberFormat="1" applyFont="1" applyBorder="1" applyAlignment="1">
      <alignment horizontal="right" wrapText="1"/>
    </xf>
    <xf numFmtId="0" fontId="5" fillId="0" borderId="10" xfId="0" applyFont="1" applyBorder="1"/>
    <xf numFmtId="2" fontId="5" fillId="0" borderId="10" xfId="0" applyNumberFormat="1" applyFont="1" applyBorder="1"/>
    <xf numFmtId="0" fontId="7" fillId="2" borderId="24" xfId="0" applyFont="1" applyFill="1" applyBorder="1" applyAlignment="1">
      <alignment horizontal="left" vertical="center"/>
    </xf>
    <xf numFmtId="2" fontId="10" fillId="4" borderId="3" xfId="0" applyNumberFormat="1" applyFont="1" applyFill="1" applyBorder="1" applyAlignment="1">
      <alignment wrapText="1"/>
    </xf>
    <xf numFmtId="2" fontId="10" fillId="4" borderId="1" xfId="0" applyNumberFormat="1" applyFont="1" applyFill="1" applyBorder="1" applyAlignment="1">
      <alignment wrapText="1"/>
    </xf>
    <xf numFmtId="2" fontId="8" fillId="0" borderId="25" xfId="0" applyNumberFormat="1" applyFont="1" applyBorder="1" applyAlignment="1">
      <alignment wrapText="1"/>
    </xf>
    <xf numFmtId="49" fontId="8" fillId="0" borderId="27" xfId="0" applyNumberFormat="1" applyFont="1" applyBorder="1" applyAlignment="1">
      <alignment wrapText="1"/>
    </xf>
    <xf numFmtId="49" fontId="8" fillId="0" borderId="26" xfId="0" applyNumberFormat="1" applyFont="1" applyBorder="1" applyAlignment="1">
      <alignment wrapText="1"/>
    </xf>
    <xf numFmtId="2" fontId="5" fillId="4" borderId="3" xfId="0" applyNumberFormat="1" applyFont="1" applyFill="1" applyBorder="1" applyAlignment="1">
      <alignment wrapText="1"/>
    </xf>
    <xf numFmtId="2" fontId="5" fillId="4" borderId="6" xfId="0" applyNumberFormat="1" applyFont="1" applyFill="1" applyBorder="1" applyAlignment="1">
      <alignment wrapText="1"/>
    </xf>
    <xf numFmtId="2" fontId="10" fillId="4" borderId="6" xfId="0" applyNumberFormat="1" applyFont="1" applyFill="1" applyBorder="1" applyAlignment="1">
      <alignment wrapText="1"/>
    </xf>
    <xf numFmtId="2" fontId="10" fillId="4" borderId="28" xfId="0" applyNumberFormat="1" applyFont="1" applyFill="1" applyBorder="1" applyAlignment="1">
      <alignment wrapText="1"/>
    </xf>
    <xf numFmtId="2" fontId="5" fillId="2" borderId="16" xfId="0" applyNumberFormat="1" applyFont="1" applyFill="1" applyBorder="1" applyAlignment="1">
      <alignment wrapText="1"/>
    </xf>
    <xf numFmtId="2" fontId="5" fillId="2" borderId="17" xfId="0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wrapText="1"/>
    </xf>
    <xf numFmtId="2" fontId="8" fillId="2" borderId="27" xfId="0" applyNumberFormat="1" applyFont="1" applyFill="1" applyBorder="1" applyAlignment="1">
      <alignment wrapText="1"/>
    </xf>
    <xf numFmtId="2" fontId="5" fillId="2" borderId="26" xfId="0" applyNumberFormat="1" applyFont="1" applyFill="1" applyBorder="1" applyAlignment="1">
      <alignment wrapText="1"/>
    </xf>
    <xf numFmtId="2" fontId="5" fillId="3" borderId="10" xfId="0" applyNumberFormat="1" applyFont="1" applyFill="1" applyBorder="1" applyAlignment="1">
      <alignment wrapText="1"/>
    </xf>
    <xf numFmtId="2" fontId="8" fillId="2" borderId="25" xfId="0" applyNumberFormat="1" applyFont="1" applyFill="1" applyBorder="1" applyAlignment="1">
      <alignment horizontal="right" wrapText="1"/>
    </xf>
    <xf numFmtId="2" fontId="6" fillId="2" borderId="16" xfId="0" applyNumberFormat="1" applyFont="1" applyFill="1" applyBorder="1" applyAlignment="1">
      <alignment wrapText="1"/>
    </xf>
    <xf numFmtId="2" fontId="5" fillId="2" borderId="29" xfId="0" applyNumberFormat="1" applyFont="1" applyFill="1" applyBorder="1" applyAlignment="1">
      <alignment wrapText="1"/>
    </xf>
    <xf numFmtId="2" fontId="5" fillId="2" borderId="30" xfId="0" applyNumberFormat="1" applyFont="1" applyFill="1" applyBorder="1" applyAlignment="1">
      <alignment wrapText="1"/>
    </xf>
    <xf numFmtId="2" fontId="5" fillId="3" borderId="17" xfId="0" applyNumberFormat="1" applyFont="1" applyFill="1" applyBorder="1" applyAlignment="1">
      <alignment wrapText="1"/>
    </xf>
    <xf numFmtId="0" fontId="7" fillId="0" borderId="31" xfId="0" applyFont="1" applyBorder="1" applyAlignment="1">
      <alignment horizontal="left" vertical="center"/>
    </xf>
    <xf numFmtId="49" fontId="8" fillId="0" borderId="31" xfId="0" applyNumberFormat="1" applyFont="1" applyBorder="1" applyAlignment="1">
      <alignment wrapText="1"/>
    </xf>
    <xf numFmtId="49" fontId="11" fillId="0" borderId="31" xfId="0" applyNumberFormat="1" applyFont="1" applyBorder="1" applyAlignment="1">
      <alignment wrapText="1"/>
    </xf>
    <xf numFmtId="49" fontId="5" fillId="0" borderId="31" xfId="0" applyNumberFormat="1" applyFont="1" applyBorder="1" applyAlignment="1">
      <alignment wrapText="1"/>
    </xf>
    <xf numFmtId="0" fontId="7" fillId="0" borderId="22" xfId="0" applyFont="1" applyBorder="1" applyAlignment="1">
      <alignment horizontal="left" vertical="center"/>
    </xf>
    <xf numFmtId="49" fontId="8" fillId="0" borderId="22" xfId="0" applyNumberFormat="1" applyFont="1" applyBorder="1" applyAlignment="1">
      <alignment wrapText="1"/>
    </xf>
    <xf numFmtId="0" fontId="5" fillId="0" borderId="22" xfId="0" applyFont="1" applyBorder="1"/>
    <xf numFmtId="49" fontId="10" fillId="4" borderId="32" xfId="0" applyNumberFormat="1" applyFont="1" applyFill="1" applyBorder="1" applyAlignment="1">
      <alignment horizontal="right" wrapText="1"/>
    </xf>
    <xf numFmtId="49" fontId="10" fillId="4" borderId="22" xfId="0" applyNumberFormat="1" applyFont="1" applyFill="1" applyBorder="1" applyAlignment="1">
      <alignment horizontal="right" wrapText="1"/>
    </xf>
    <xf numFmtId="49" fontId="6" fillId="2" borderId="14" xfId="0" applyNumberFormat="1" applyFont="1" applyFill="1" applyBorder="1"/>
    <xf numFmtId="49" fontId="6" fillId="2" borderId="21" xfId="0" applyNumberFormat="1" applyFont="1" applyFill="1" applyBorder="1"/>
    <xf numFmtId="49" fontId="6" fillId="2" borderId="10" xfId="0" applyNumberFormat="1" applyFont="1" applyFill="1" applyBorder="1" applyAlignment="1">
      <alignment wrapText="1"/>
    </xf>
    <xf numFmtId="49" fontId="6" fillId="2" borderId="20" xfId="0" applyNumberFormat="1" applyFont="1" applyFill="1" applyBorder="1"/>
    <xf numFmtId="0" fontId="16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/>
    <xf numFmtId="49" fontId="6" fillId="0" borderId="21" xfId="0" applyNumberFormat="1" applyFont="1" applyBorder="1"/>
    <xf numFmtId="49" fontId="6" fillId="0" borderId="10" xfId="0" applyNumberFormat="1" applyFont="1" applyBorder="1" applyAlignment="1">
      <alignment wrapText="1"/>
    </xf>
    <xf numFmtId="49" fontId="5" fillId="2" borderId="16" xfId="0" applyNumberFormat="1" applyFont="1" applyFill="1" applyBorder="1"/>
    <xf numFmtId="49" fontId="5" fillId="0" borderId="16" xfId="0" applyNumberFormat="1" applyFont="1" applyBorder="1"/>
    <xf numFmtId="0" fontId="17" fillId="0" borderId="0" xfId="0" applyFont="1"/>
    <xf numFmtId="0" fontId="14" fillId="0" borderId="13" xfId="0" applyFont="1" applyBorder="1" applyAlignment="1">
      <alignment horizontal="left" vertical="center"/>
    </xf>
    <xf numFmtId="0" fontId="14" fillId="0" borderId="16" xfId="0" applyFont="1" applyBorder="1" applyAlignment="1">
      <alignment horizontal="center" vertical="center" wrapText="1"/>
    </xf>
    <xf numFmtId="0" fontId="11" fillId="0" borderId="0" xfId="0" applyFont="1"/>
    <xf numFmtId="2" fontId="11" fillId="0" borderId="5" xfId="0" applyNumberFormat="1" applyFont="1" applyBorder="1" applyAlignment="1">
      <alignment wrapText="1"/>
    </xf>
    <xf numFmtId="49" fontId="11" fillId="0" borderId="10" xfId="0" applyNumberFormat="1" applyFont="1" applyBorder="1" applyAlignment="1">
      <alignment wrapText="1"/>
    </xf>
    <xf numFmtId="2" fontId="11" fillId="0" borderId="5" xfId="0" applyNumberFormat="1" applyFont="1" applyBorder="1" applyAlignment="1">
      <alignment horizontal="right" wrapText="1"/>
    </xf>
    <xf numFmtId="2" fontId="11" fillId="0" borderId="7" xfId="0" applyNumberFormat="1" applyFont="1" applyBorder="1" applyAlignment="1">
      <alignment wrapText="1"/>
    </xf>
    <xf numFmtId="2" fontId="10" fillId="5" borderId="5" xfId="0" applyNumberFormat="1" applyFont="1" applyFill="1" applyBorder="1" applyAlignment="1">
      <alignment wrapText="1"/>
    </xf>
    <xf numFmtId="2" fontId="11" fillId="6" borderId="5" xfId="0" applyNumberFormat="1" applyFont="1" applyFill="1" applyBorder="1" applyAlignment="1">
      <alignment wrapText="1"/>
    </xf>
    <xf numFmtId="2" fontId="11" fillId="0" borderId="10" xfId="0" applyNumberFormat="1" applyFont="1" applyBorder="1" applyAlignment="1">
      <alignment horizontal="right" wrapText="1"/>
    </xf>
    <xf numFmtId="2" fontId="11" fillId="0" borderId="10" xfId="0" applyNumberFormat="1" applyFont="1" applyBorder="1" applyAlignment="1">
      <alignment wrapText="1"/>
    </xf>
    <xf numFmtId="2" fontId="11" fillId="0" borderId="16" xfId="0" applyNumberFormat="1" applyFont="1" applyBorder="1" applyAlignment="1">
      <alignment wrapText="1"/>
    </xf>
    <xf numFmtId="49" fontId="10" fillId="5" borderId="10" xfId="0" applyNumberFormat="1" applyFont="1" applyFill="1" applyBorder="1" applyAlignment="1">
      <alignment horizontal="right" wrapText="1"/>
    </xf>
    <xf numFmtId="2" fontId="5" fillId="5" borderId="10" xfId="0" applyNumberFormat="1" applyFont="1" applyFill="1" applyBorder="1" applyAlignment="1">
      <alignment wrapText="1"/>
    </xf>
    <xf numFmtId="2" fontId="10" fillId="5" borderId="10" xfId="0" applyNumberFormat="1" applyFont="1" applyFill="1" applyBorder="1" applyAlignment="1">
      <alignment wrapText="1"/>
    </xf>
    <xf numFmtId="165" fontId="11" fillId="0" borderId="5" xfId="0" applyNumberFormat="1" applyFont="1" applyBorder="1" applyAlignment="1">
      <alignment wrapText="1"/>
    </xf>
    <xf numFmtId="2" fontId="11" fillId="6" borderId="10" xfId="0" applyNumberFormat="1" applyFont="1" applyFill="1" applyBorder="1" applyAlignment="1">
      <alignment wrapText="1"/>
    </xf>
    <xf numFmtId="2" fontId="10" fillId="5" borderId="6" xfId="0" applyNumberFormat="1" applyFont="1" applyFill="1" applyBorder="1" applyAlignment="1">
      <alignment wrapText="1"/>
    </xf>
    <xf numFmtId="165" fontId="11" fillId="6" borderId="5" xfId="0" applyNumberFormat="1" applyFont="1" applyFill="1" applyBorder="1" applyAlignment="1">
      <alignment wrapText="1"/>
    </xf>
    <xf numFmtId="2" fontId="10" fillId="5" borderId="28" xfId="0" applyNumberFormat="1" applyFont="1" applyFill="1" applyBorder="1" applyAlignment="1">
      <alignment wrapText="1"/>
    </xf>
    <xf numFmtId="164" fontId="10" fillId="0" borderId="5" xfId="0" applyNumberFormat="1" applyFont="1" applyBorder="1" applyAlignment="1">
      <alignment horizontal="right"/>
    </xf>
    <xf numFmtId="0" fontId="14" fillId="0" borderId="22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wrapText="1"/>
    </xf>
    <xf numFmtId="49" fontId="10" fillId="5" borderId="31" xfId="0" applyNumberFormat="1" applyFont="1" applyFill="1" applyBorder="1" applyAlignment="1">
      <alignment horizontal="right" wrapText="1"/>
    </xf>
    <xf numFmtId="0" fontId="11" fillId="6" borderId="0" xfId="0" applyFont="1" applyFill="1"/>
    <xf numFmtId="43" fontId="11" fillId="0" borderId="7" xfId="2" applyFont="1" applyFill="1" applyBorder="1" applyAlignment="1">
      <alignment wrapText="1"/>
    </xf>
    <xf numFmtId="49" fontId="11" fillId="6" borderId="10" xfId="0" applyNumberFormat="1" applyFont="1" applyFill="1" applyBorder="1" applyAlignment="1">
      <alignment wrapText="1"/>
    </xf>
    <xf numFmtId="2" fontId="11" fillId="6" borderId="10" xfId="0" applyNumberFormat="1" applyFont="1" applyFill="1" applyBorder="1" applyAlignment="1">
      <alignment horizontal="right" wrapText="1"/>
    </xf>
    <xf numFmtId="0" fontId="11" fillId="0" borderId="22" xfId="0" applyFont="1" applyBorder="1" applyAlignment="1">
      <alignment vertical="center"/>
    </xf>
    <xf numFmtId="2" fontId="10" fillId="5" borderId="16" xfId="0" applyNumberFormat="1" applyFont="1" applyFill="1" applyBorder="1" applyAlignment="1">
      <alignment wrapText="1"/>
    </xf>
    <xf numFmtId="0" fontId="5" fillId="6" borderId="0" xfId="0" applyFont="1" applyFill="1"/>
    <xf numFmtId="0" fontId="10" fillId="6" borderId="0" xfId="0" applyFont="1" applyFill="1"/>
    <xf numFmtId="0" fontId="17" fillId="6" borderId="0" xfId="0" applyFont="1" applyFill="1"/>
    <xf numFmtId="0" fontId="12" fillId="6" borderId="0" xfId="0" applyFont="1" applyFill="1"/>
    <xf numFmtId="0" fontId="13" fillId="6" borderId="0" xfId="0" applyFont="1" applyFill="1"/>
    <xf numFmtId="0" fontId="14" fillId="6" borderId="16" xfId="0" applyFont="1" applyFill="1" applyBorder="1" applyAlignment="1">
      <alignment horizontal="left" vertical="center"/>
    </xf>
    <xf numFmtId="0" fontId="14" fillId="6" borderId="16" xfId="0" applyFont="1" applyFill="1" applyBorder="1" applyAlignment="1">
      <alignment horizontal="center" vertical="center" wrapText="1"/>
    </xf>
    <xf numFmtId="2" fontId="5" fillId="6" borderId="5" xfId="0" applyNumberFormat="1" applyFont="1" applyFill="1" applyBorder="1" applyAlignment="1">
      <alignment wrapText="1"/>
    </xf>
    <xf numFmtId="165" fontId="11" fillId="6" borderId="0" xfId="0" applyNumberFormat="1" applyFont="1" applyFill="1" applyAlignment="1">
      <alignment wrapText="1"/>
    </xf>
    <xf numFmtId="2" fontId="5" fillId="6" borderId="10" xfId="0" applyNumberFormat="1" applyFont="1" applyFill="1" applyBorder="1" applyAlignment="1">
      <alignment wrapText="1"/>
    </xf>
    <xf numFmtId="2" fontId="11" fillId="0" borderId="6" xfId="0" applyNumberFormat="1" applyFont="1" applyBorder="1" applyAlignment="1">
      <alignment wrapText="1"/>
    </xf>
    <xf numFmtId="2" fontId="11" fillId="6" borderId="5" xfId="0" applyNumberFormat="1" applyFont="1" applyFill="1" applyBorder="1" applyAlignment="1">
      <alignment horizontal="right" wrapText="1"/>
    </xf>
    <xf numFmtId="2" fontId="5" fillId="6" borderId="0" xfId="0" applyNumberFormat="1" applyFont="1" applyFill="1" applyAlignment="1">
      <alignment wrapText="1"/>
    </xf>
    <xf numFmtId="2" fontId="11" fillId="6" borderId="0" xfId="0" applyNumberFormat="1" applyFont="1" applyFill="1" applyAlignment="1">
      <alignment wrapText="1"/>
    </xf>
    <xf numFmtId="0" fontId="14" fillId="6" borderId="13" xfId="0" applyFont="1" applyFill="1" applyBorder="1" applyAlignment="1">
      <alignment horizontal="left" vertical="center"/>
    </xf>
    <xf numFmtId="2" fontId="5" fillId="6" borderId="31" xfId="0" applyNumberFormat="1" applyFont="1" applyFill="1" applyBorder="1" applyAlignment="1">
      <alignment wrapText="1"/>
    </xf>
    <xf numFmtId="2" fontId="10" fillId="5" borderId="33" xfId="0" applyNumberFormat="1" applyFont="1" applyFill="1" applyBorder="1" applyAlignment="1">
      <alignment wrapText="1"/>
    </xf>
    <xf numFmtId="164" fontId="10" fillId="6" borderId="5" xfId="0" applyNumberFormat="1" applyFont="1" applyFill="1" applyBorder="1" applyAlignment="1">
      <alignment horizontal="right"/>
    </xf>
    <xf numFmtId="164" fontId="10" fillId="6" borderId="0" xfId="0" applyNumberFormat="1" applyFont="1" applyFill="1" applyAlignment="1">
      <alignment horizontal="right"/>
    </xf>
    <xf numFmtId="2" fontId="11" fillId="0" borderId="31" xfId="0" applyNumberFormat="1" applyFont="1" applyBorder="1" applyAlignment="1">
      <alignment wrapText="1"/>
    </xf>
    <xf numFmtId="2" fontId="11" fillId="0" borderId="0" xfId="0" applyNumberFormat="1" applyFont="1" applyAlignment="1">
      <alignment wrapText="1"/>
    </xf>
    <xf numFmtId="49" fontId="11" fillId="0" borderId="10" xfId="0" applyNumberFormat="1" applyFont="1" applyBorder="1"/>
    <xf numFmtId="164" fontId="14" fillId="6" borderId="5" xfId="0" applyNumberFormat="1" applyFont="1" applyFill="1" applyBorder="1"/>
    <xf numFmtId="164" fontId="14" fillId="6" borderId="0" xfId="0" applyNumberFormat="1" applyFont="1" applyFill="1"/>
    <xf numFmtId="164" fontId="10" fillId="6" borderId="0" xfId="0" applyNumberFormat="1" applyFont="1" applyFill="1"/>
    <xf numFmtId="0" fontId="18" fillId="0" borderId="0" xfId="0" applyFont="1"/>
    <xf numFmtId="0" fontId="17" fillId="0" borderId="34" xfId="0" applyFont="1" applyBorder="1"/>
    <xf numFmtId="0" fontId="15" fillId="0" borderId="0" xfId="0" applyFont="1"/>
    <xf numFmtId="0" fontId="19" fillId="0" borderId="0" xfId="0" applyFont="1"/>
    <xf numFmtId="49" fontId="11" fillId="0" borderId="0" xfId="0" applyNumberFormat="1" applyFont="1"/>
    <xf numFmtId="0" fontId="20" fillId="0" borderId="0" xfId="0" applyFont="1"/>
    <xf numFmtId="0" fontId="14" fillId="6" borderId="10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wrapText="1"/>
    </xf>
    <xf numFmtId="2" fontId="11" fillId="0" borderId="29" xfId="0" applyNumberFormat="1" applyFont="1" applyBorder="1" applyAlignment="1">
      <alignment wrapText="1"/>
    </xf>
    <xf numFmtId="0" fontId="14" fillId="0" borderId="20" xfId="0" applyFont="1" applyBorder="1"/>
    <xf numFmtId="0" fontId="11" fillId="0" borderId="20" xfId="0" applyFont="1" applyBorder="1"/>
    <xf numFmtId="49" fontId="11" fillId="0" borderId="20" xfId="0" applyNumberFormat="1" applyFont="1" applyBorder="1" applyAlignment="1">
      <alignment wrapText="1"/>
    </xf>
    <xf numFmtId="49" fontId="14" fillId="0" borderId="20" xfId="0" applyNumberFormat="1" applyFont="1" applyBorder="1" applyAlignment="1">
      <alignment wrapText="1"/>
    </xf>
    <xf numFmtId="49" fontId="14" fillId="5" borderId="20" xfId="0" applyNumberFormat="1" applyFont="1" applyFill="1" applyBorder="1" applyAlignment="1">
      <alignment wrapText="1"/>
    </xf>
    <xf numFmtId="49" fontId="11" fillId="5" borderId="20" xfId="0" applyNumberFormat="1" applyFont="1" applyFill="1" applyBorder="1" applyAlignment="1">
      <alignment wrapText="1"/>
    </xf>
    <xf numFmtId="0" fontId="14" fillId="6" borderId="20" xfId="0" applyFont="1" applyFill="1" applyBorder="1"/>
    <xf numFmtId="0" fontId="11" fillId="6" borderId="20" xfId="0" applyFont="1" applyFill="1" applyBorder="1"/>
    <xf numFmtId="49" fontId="11" fillId="6" borderId="20" xfId="0" applyNumberFormat="1" applyFont="1" applyFill="1" applyBorder="1" applyAlignment="1">
      <alignment wrapText="1"/>
    </xf>
    <xf numFmtId="49" fontId="14" fillId="6" borderId="20" xfId="0" applyNumberFormat="1" applyFont="1" applyFill="1" applyBorder="1" applyAlignment="1">
      <alignment wrapText="1"/>
    </xf>
    <xf numFmtId="49" fontId="11" fillId="6" borderId="10" xfId="0" applyNumberFormat="1" applyFont="1" applyFill="1" applyBorder="1"/>
    <xf numFmtId="2" fontId="5" fillId="6" borderId="20" xfId="0" applyNumberFormat="1" applyFont="1" applyFill="1" applyBorder="1" applyAlignment="1">
      <alignment wrapText="1"/>
    </xf>
    <xf numFmtId="49" fontId="11" fillId="6" borderId="22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right" wrapText="1"/>
    </xf>
    <xf numFmtId="0" fontId="11" fillId="0" borderId="31" xfId="0" applyFont="1" applyBorder="1"/>
    <xf numFmtId="0" fontId="10" fillId="5" borderId="32" xfId="0" applyFont="1" applyFill="1" applyBorder="1" applyAlignment="1">
      <alignment horizontal="right" wrapText="1"/>
    </xf>
    <xf numFmtId="2" fontId="11" fillId="2" borderId="5" xfId="0" applyNumberFormat="1" applyFont="1" applyFill="1" applyBorder="1" applyAlignment="1">
      <alignment wrapText="1"/>
    </xf>
    <xf numFmtId="43" fontId="11" fillId="2" borderId="5" xfId="2" applyFont="1" applyFill="1" applyBorder="1" applyAlignment="1">
      <alignment wrapText="1"/>
    </xf>
    <xf numFmtId="49" fontId="8" fillId="2" borderId="22" xfId="0" applyNumberFormat="1" applyFont="1" applyFill="1" applyBorder="1" applyAlignment="1">
      <alignment wrapText="1"/>
    </xf>
    <xf numFmtId="2" fontId="11" fillId="2" borderId="7" xfId="0" applyNumberFormat="1" applyFont="1" applyFill="1" applyBorder="1" applyAlignment="1">
      <alignment wrapText="1"/>
    </xf>
    <xf numFmtId="165" fontId="8" fillId="0" borderId="35" xfId="0" applyNumberFormat="1" applyFont="1" applyBorder="1" applyAlignment="1">
      <alignment wrapText="1"/>
    </xf>
    <xf numFmtId="2" fontId="11" fillId="7" borderId="5" xfId="0" applyNumberFormat="1" applyFont="1" applyFill="1" applyBorder="1" applyAlignment="1">
      <alignment wrapText="1"/>
    </xf>
    <xf numFmtId="2" fontId="11" fillId="7" borderId="7" xfId="0" applyNumberFormat="1" applyFont="1" applyFill="1" applyBorder="1" applyAlignment="1">
      <alignment wrapText="1"/>
    </xf>
    <xf numFmtId="49" fontId="5" fillId="2" borderId="0" xfId="0" applyNumberFormat="1" applyFont="1" applyFill="1"/>
    <xf numFmtId="49" fontId="5" fillId="2" borderId="20" xfId="0" applyNumberFormat="1" applyFont="1" applyFill="1" applyBorder="1"/>
    <xf numFmtId="2" fontId="5" fillId="0" borderId="37" xfId="0" applyNumberFormat="1" applyFont="1" applyBorder="1" applyAlignment="1">
      <alignment wrapText="1"/>
    </xf>
    <xf numFmtId="2" fontId="5" fillId="2" borderId="37" xfId="0" applyNumberFormat="1" applyFont="1" applyFill="1" applyBorder="1" applyAlignment="1">
      <alignment wrapText="1"/>
    </xf>
    <xf numFmtId="2" fontId="8" fillId="2" borderId="38" xfId="0" applyNumberFormat="1" applyFont="1" applyFill="1" applyBorder="1" applyAlignment="1">
      <alignment horizontal="right" wrapText="1"/>
    </xf>
    <xf numFmtId="2" fontId="8" fillId="2" borderId="38" xfId="0" applyNumberFormat="1" applyFont="1" applyFill="1" applyBorder="1" applyAlignment="1">
      <alignment wrapText="1"/>
    </xf>
    <xf numFmtId="2" fontId="5" fillId="6" borderId="7" xfId="0" applyNumberFormat="1" applyFont="1" applyFill="1" applyBorder="1" applyAlignment="1">
      <alignment wrapText="1"/>
    </xf>
    <xf numFmtId="2" fontId="5" fillId="6" borderId="6" xfId="0" applyNumberFormat="1" applyFont="1" applyFill="1" applyBorder="1" applyAlignment="1">
      <alignment wrapText="1"/>
    </xf>
    <xf numFmtId="0" fontId="5" fillId="0" borderId="36" xfId="0" applyFont="1" applyBorder="1"/>
    <xf numFmtId="0" fontId="5" fillId="0" borderId="3" xfId="0" applyFont="1" applyBorder="1"/>
    <xf numFmtId="2" fontId="11" fillId="0" borderId="32" xfId="0" applyNumberFormat="1" applyFont="1" applyBorder="1" applyAlignment="1">
      <alignment horizontal="right" wrapText="1"/>
    </xf>
    <xf numFmtId="0" fontId="5" fillId="0" borderId="20" xfId="0" applyFont="1" applyBorder="1"/>
    <xf numFmtId="2" fontId="11" fillId="0" borderId="20" xfId="0" applyNumberFormat="1" applyFont="1" applyBorder="1" applyAlignment="1">
      <alignment wrapText="1"/>
    </xf>
    <xf numFmtId="49" fontId="6" fillId="0" borderId="20" xfId="0" applyNumberFormat="1" applyFont="1" applyBorder="1"/>
    <xf numFmtId="0" fontId="7" fillId="0" borderId="20" xfId="0" applyFont="1" applyBorder="1" applyAlignment="1">
      <alignment vertical="center"/>
    </xf>
    <xf numFmtId="0" fontId="6" fillId="0" borderId="20" xfId="3" applyFont="1" applyBorder="1" applyAlignment="1">
      <alignment horizontal="left" vertical="top"/>
    </xf>
    <xf numFmtId="164" fontId="10" fillId="0" borderId="20" xfId="0" applyNumberFormat="1" applyFont="1" applyBorder="1" applyAlignment="1">
      <alignment horizontal="right"/>
    </xf>
    <xf numFmtId="0" fontId="6" fillId="0" borderId="0" xfId="3" applyFont="1" applyAlignment="1">
      <alignment vertical="top"/>
    </xf>
    <xf numFmtId="0" fontId="7" fillId="2" borderId="0" xfId="3" applyFont="1" applyFill="1" applyAlignment="1">
      <alignment vertical="center"/>
    </xf>
    <xf numFmtId="0" fontId="6" fillId="0" borderId="0" xfId="3" applyFont="1" applyAlignment="1">
      <alignment vertical="top" wrapText="1"/>
    </xf>
    <xf numFmtId="0" fontId="7" fillId="2" borderId="0" xfId="3" applyFont="1" applyFill="1" applyAlignment="1">
      <alignment horizontal="center" vertical="center"/>
    </xf>
    <xf numFmtId="0" fontId="6" fillId="0" borderId="10" xfId="0" applyFont="1" applyBorder="1" applyAlignment="1">
      <alignment vertical="top"/>
    </xf>
    <xf numFmtId="2" fontId="8" fillId="0" borderId="7" xfId="0" applyNumberFormat="1" applyFont="1" applyBorder="1" applyAlignment="1">
      <alignment vertical="top" wrapText="1"/>
    </xf>
    <xf numFmtId="2" fontId="8" fillId="0" borderId="5" xfId="0" applyNumberFormat="1" applyFont="1" applyBorder="1" applyAlignment="1">
      <alignment vertical="top" wrapText="1"/>
    </xf>
    <xf numFmtId="0" fontId="6" fillId="2" borderId="10" xfId="0" applyFont="1" applyFill="1" applyBorder="1" applyAlignment="1">
      <alignment vertical="top"/>
    </xf>
    <xf numFmtId="49" fontId="6" fillId="2" borderId="10" xfId="0" applyNumberFormat="1" applyFont="1" applyFill="1" applyBorder="1" applyAlignment="1">
      <alignment vertical="top" wrapText="1"/>
    </xf>
    <xf numFmtId="2" fontId="5" fillId="2" borderId="12" xfId="0" applyNumberFormat="1" applyFont="1" applyFill="1" applyBorder="1" applyAlignment="1">
      <alignment vertical="top" wrapText="1"/>
    </xf>
    <xf numFmtId="2" fontId="5" fillId="2" borderId="15" xfId="0" applyNumberFormat="1" applyFont="1" applyFill="1" applyBorder="1" applyAlignment="1">
      <alignment vertical="top" wrapText="1"/>
    </xf>
    <xf numFmtId="2" fontId="5" fillId="2" borderId="10" xfId="0" applyNumberFormat="1" applyFont="1" applyFill="1" applyBorder="1" applyAlignment="1">
      <alignment vertical="top" wrapText="1"/>
    </xf>
    <xf numFmtId="49" fontId="8" fillId="0" borderId="26" xfId="0" applyNumberFormat="1" applyFont="1" applyBorder="1" applyAlignment="1">
      <alignment vertical="top" wrapText="1"/>
    </xf>
    <xf numFmtId="2" fontId="8" fillId="0" borderId="15" xfId="0" applyNumberFormat="1" applyFont="1" applyBorder="1" applyAlignment="1">
      <alignment vertical="top" wrapText="1"/>
    </xf>
    <xf numFmtId="49" fontId="8" fillId="0" borderId="20" xfId="0" applyNumberFormat="1" applyFont="1" applyBorder="1" applyAlignment="1">
      <alignment wrapText="1"/>
    </xf>
    <xf numFmtId="49" fontId="8" fillId="2" borderId="20" xfId="0" applyNumberFormat="1" applyFont="1" applyFill="1" applyBorder="1" applyAlignment="1">
      <alignment wrapText="1"/>
    </xf>
    <xf numFmtId="2" fontId="5" fillId="2" borderId="20" xfId="0" applyNumberFormat="1" applyFont="1" applyFill="1" applyBorder="1" applyAlignment="1">
      <alignment wrapText="1"/>
    </xf>
    <xf numFmtId="49" fontId="8" fillId="2" borderId="26" xfId="0" applyNumberFormat="1" applyFont="1" applyFill="1" applyBorder="1" applyAlignment="1">
      <alignment wrapText="1"/>
    </xf>
    <xf numFmtId="49" fontId="8" fillId="4" borderId="39" xfId="0" applyNumberFormat="1" applyFont="1" applyFill="1" applyBorder="1" applyAlignment="1">
      <alignment wrapText="1"/>
    </xf>
    <xf numFmtId="49" fontId="10" fillId="4" borderId="40" xfId="0" applyNumberFormat="1" applyFont="1" applyFill="1" applyBorder="1" applyAlignment="1">
      <alignment horizontal="right" wrapText="1"/>
    </xf>
    <xf numFmtId="2" fontId="5" fillId="4" borderId="28" xfId="0" applyNumberFormat="1" applyFont="1" applyFill="1" applyBorder="1" applyAlignment="1">
      <alignment wrapText="1"/>
    </xf>
    <xf numFmtId="2" fontId="10" fillId="0" borderId="31" xfId="0" applyNumberFormat="1" applyFont="1" applyBorder="1" applyAlignment="1">
      <alignment wrapText="1"/>
    </xf>
    <xf numFmtId="2" fontId="5" fillId="4" borderId="7" xfId="0" applyNumberFormat="1" applyFont="1" applyFill="1" applyBorder="1" applyAlignment="1">
      <alignment wrapText="1"/>
    </xf>
    <xf numFmtId="49" fontId="9" fillId="4" borderId="36" xfId="0" applyNumberFormat="1" applyFont="1" applyFill="1" applyBorder="1" applyAlignment="1">
      <alignment wrapText="1"/>
    </xf>
    <xf numFmtId="0" fontId="7" fillId="0" borderId="10" xfId="0" applyFont="1" applyBorder="1" applyAlignment="1">
      <alignment vertical="center"/>
    </xf>
    <xf numFmtId="49" fontId="8" fillId="0" borderId="37" xfId="0" applyNumberFormat="1" applyFont="1" applyBorder="1" applyAlignment="1">
      <alignment wrapText="1"/>
    </xf>
    <xf numFmtId="0" fontId="6" fillId="0" borderId="20" xfId="3" applyFont="1" applyBorder="1" applyAlignment="1">
      <alignment horizontal="left"/>
    </xf>
    <xf numFmtId="16" fontId="5" fillId="2" borderId="0" xfId="0" applyNumberFormat="1" applyFont="1" applyFill="1"/>
    <xf numFmtId="2" fontId="11" fillId="6" borderId="20" xfId="0" applyNumberFormat="1" applyFont="1" applyFill="1" applyBorder="1" applyAlignment="1">
      <alignment wrapText="1"/>
    </xf>
    <xf numFmtId="0" fontId="21" fillId="2" borderId="0" xfId="0" applyFont="1" applyFill="1"/>
    <xf numFmtId="49" fontId="5" fillId="0" borderId="31" xfId="0" applyNumberFormat="1" applyFont="1" applyBorder="1" applyAlignment="1">
      <alignment vertical="center" wrapText="1"/>
    </xf>
    <xf numFmtId="49" fontId="5" fillId="0" borderId="10" xfId="0" applyNumberFormat="1" applyFont="1" applyBorder="1" applyAlignment="1">
      <alignment vertical="center" wrapText="1"/>
    </xf>
    <xf numFmtId="49" fontId="11" fillId="0" borderId="10" xfId="0" applyNumberFormat="1" applyFont="1" applyBorder="1" applyAlignment="1">
      <alignment vertical="center" wrapText="1"/>
    </xf>
    <xf numFmtId="0" fontId="14" fillId="0" borderId="48" xfId="0" applyFont="1" applyBorder="1" applyAlignment="1">
      <alignment horizontal="center" vertical="center" wrapText="1"/>
    </xf>
    <xf numFmtId="2" fontId="10" fillId="5" borderId="31" xfId="0" applyNumberFormat="1" applyFont="1" applyFill="1" applyBorder="1" applyAlignment="1">
      <alignment wrapText="1"/>
    </xf>
    <xf numFmtId="0" fontId="14" fillId="0" borderId="49" xfId="0" applyFont="1" applyBorder="1" applyAlignment="1">
      <alignment horizontal="center" vertical="center" wrapText="1"/>
    </xf>
    <xf numFmtId="2" fontId="11" fillId="2" borderId="31" xfId="0" applyNumberFormat="1" applyFont="1" applyFill="1" applyBorder="1" applyAlignment="1">
      <alignment wrapText="1"/>
    </xf>
    <xf numFmtId="2" fontId="11" fillId="7" borderId="31" xfId="0" applyNumberFormat="1" applyFont="1" applyFill="1" applyBorder="1" applyAlignment="1">
      <alignment wrapText="1"/>
    </xf>
    <xf numFmtId="2" fontId="11" fillId="6" borderId="31" xfId="0" applyNumberFormat="1" applyFont="1" applyFill="1" applyBorder="1" applyAlignment="1">
      <alignment wrapText="1"/>
    </xf>
    <xf numFmtId="2" fontId="8" fillId="0" borderId="31" xfId="0" applyNumberFormat="1" applyFont="1" applyBorder="1" applyAlignment="1">
      <alignment wrapText="1"/>
    </xf>
    <xf numFmtId="2" fontId="11" fillId="0" borderId="43" xfId="0" applyNumberFormat="1" applyFont="1" applyBorder="1" applyAlignment="1">
      <alignment wrapText="1"/>
    </xf>
    <xf numFmtId="2" fontId="11" fillId="0" borderId="49" xfId="0" applyNumberFormat="1" applyFont="1" applyBorder="1" applyAlignment="1">
      <alignment wrapText="1"/>
    </xf>
    <xf numFmtId="2" fontId="10" fillId="5" borderId="43" xfId="0" applyNumberFormat="1" applyFont="1" applyFill="1" applyBorder="1" applyAlignment="1">
      <alignment wrapText="1"/>
    </xf>
    <xf numFmtId="165" fontId="11" fillId="0" borderId="31" xfId="0" applyNumberFormat="1" applyFont="1" applyBorder="1" applyAlignment="1">
      <alignment wrapText="1"/>
    </xf>
    <xf numFmtId="2" fontId="11" fillId="7" borderId="29" xfId="0" applyNumberFormat="1" applyFont="1" applyFill="1" applyBorder="1" applyAlignment="1">
      <alignment wrapText="1"/>
    </xf>
    <xf numFmtId="2" fontId="11" fillId="6" borderId="43" xfId="0" applyNumberFormat="1" applyFont="1" applyFill="1" applyBorder="1" applyAlignment="1">
      <alignment wrapText="1"/>
    </xf>
    <xf numFmtId="2" fontId="10" fillId="5" borderId="32" xfId="0" applyNumberFormat="1" applyFont="1" applyFill="1" applyBorder="1" applyAlignment="1">
      <alignment wrapText="1"/>
    </xf>
    <xf numFmtId="165" fontId="11" fillId="6" borderId="31" xfId="0" applyNumberFormat="1" applyFont="1" applyFill="1" applyBorder="1" applyAlignment="1">
      <alignment wrapText="1"/>
    </xf>
    <xf numFmtId="2" fontId="8" fillId="2" borderId="31" xfId="0" applyNumberFormat="1" applyFont="1" applyFill="1" applyBorder="1" applyAlignment="1">
      <alignment wrapText="1"/>
    </xf>
    <xf numFmtId="165" fontId="8" fillId="0" borderId="38" xfId="0" applyNumberFormat="1" applyFont="1" applyBorder="1" applyAlignment="1">
      <alignment wrapText="1"/>
    </xf>
    <xf numFmtId="2" fontId="11" fillId="2" borderId="29" xfId="0" applyNumberFormat="1" applyFont="1" applyFill="1" applyBorder="1" applyAlignment="1">
      <alignment wrapText="1"/>
    </xf>
    <xf numFmtId="2" fontId="10" fillId="5" borderId="40" xfId="0" applyNumberFormat="1" applyFont="1" applyFill="1" applyBorder="1" applyAlignment="1">
      <alignment wrapText="1"/>
    </xf>
    <xf numFmtId="164" fontId="10" fillId="0" borderId="31" xfId="0" applyNumberFormat="1" applyFont="1" applyBorder="1" applyAlignment="1">
      <alignment horizontal="right"/>
    </xf>
    <xf numFmtId="0" fontId="14" fillId="0" borderId="10" xfId="0" applyFont="1" applyBorder="1"/>
    <xf numFmtId="0" fontId="14" fillId="0" borderId="10" xfId="0" applyFont="1" applyBorder="1" applyAlignment="1">
      <alignment horizontal="left" vertical="center"/>
    </xf>
    <xf numFmtId="0" fontId="11" fillId="0" borderId="10" xfId="0" applyFont="1" applyBorder="1"/>
    <xf numFmtId="49" fontId="14" fillId="0" borderId="10" xfId="0" applyNumberFormat="1" applyFont="1" applyBorder="1" applyAlignment="1">
      <alignment wrapText="1"/>
    </xf>
    <xf numFmtId="49" fontId="14" fillId="5" borderId="10" xfId="0" applyNumberFormat="1" applyFont="1" applyFill="1" applyBorder="1" applyAlignment="1">
      <alignment wrapText="1"/>
    </xf>
    <xf numFmtId="49" fontId="11" fillId="5" borderId="10" xfId="0" applyNumberFormat="1" applyFont="1" applyFill="1" applyBorder="1" applyAlignment="1">
      <alignment wrapText="1"/>
    </xf>
    <xf numFmtId="165" fontId="11" fillId="0" borderId="10" xfId="0" applyNumberFormat="1" applyFont="1" applyBorder="1" applyAlignment="1">
      <alignment wrapText="1"/>
    </xf>
    <xf numFmtId="49" fontId="5" fillId="2" borderId="10" xfId="0" applyNumberFormat="1" applyFont="1" applyFill="1" applyBorder="1" applyAlignment="1">
      <alignment wrapText="1"/>
    </xf>
    <xf numFmtId="165" fontId="8" fillId="0" borderId="10" xfId="0" applyNumberFormat="1" applyFont="1" applyBorder="1" applyAlignment="1">
      <alignment wrapText="1"/>
    </xf>
    <xf numFmtId="49" fontId="11" fillId="2" borderId="10" xfId="0" applyNumberFormat="1" applyFont="1" applyFill="1" applyBorder="1" applyAlignment="1">
      <alignment wrapText="1"/>
    </xf>
    <xf numFmtId="2" fontId="11" fillId="2" borderId="10" xfId="0" applyNumberFormat="1" applyFont="1" applyFill="1" applyBorder="1" applyAlignment="1">
      <alignment wrapText="1"/>
    </xf>
    <xf numFmtId="2" fontId="10" fillId="0" borderId="10" xfId="0" applyNumberFormat="1" applyFont="1" applyBorder="1" applyAlignment="1">
      <alignment horizontal="right" wrapText="1"/>
    </xf>
    <xf numFmtId="0" fontId="6" fillId="0" borderId="10" xfId="3" applyFont="1" applyBorder="1" applyAlignment="1">
      <alignment horizontal="left" vertical="top"/>
    </xf>
    <xf numFmtId="0" fontId="14" fillId="0" borderId="43" xfId="0" applyFont="1" applyBorder="1" applyAlignment="1">
      <alignment horizontal="center" vertical="center" wrapText="1"/>
    </xf>
    <xf numFmtId="2" fontId="5" fillId="0" borderId="43" xfId="0" applyNumberFormat="1" applyFont="1" applyBorder="1"/>
    <xf numFmtId="2" fontId="8" fillId="0" borderId="43" xfId="0" applyNumberFormat="1" applyFont="1" applyBorder="1" applyAlignment="1">
      <alignment wrapText="1"/>
    </xf>
    <xf numFmtId="2" fontId="10" fillId="5" borderId="50" xfId="0" applyNumberFormat="1" applyFont="1" applyFill="1" applyBorder="1" applyAlignment="1">
      <alignment wrapText="1"/>
    </xf>
    <xf numFmtId="0" fontId="14" fillId="6" borderId="10" xfId="0" applyFont="1" applyFill="1" applyBorder="1"/>
    <xf numFmtId="0" fontId="11" fillId="6" borderId="10" xfId="0" applyFont="1" applyFill="1" applyBorder="1"/>
    <xf numFmtId="2" fontId="11" fillId="2" borderId="10" xfId="0" applyNumberFormat="1" applyFont="1" applyFill="1" applyBorder="1" applyAlignment="1">
      <alignment horizontal="right" wrapText="1"/>
    </xf>
    <xf numFmtId="49" fontId="8" fillId="0" borderId="31" xfId="0" applyNumberFormat="1" applyFont="1" applyBorder="1" applyAlignment="1">
      <alignment vertical="center" wrapText="1"/>
    </xf>
    <xf numFmtId="49" fontId="10" fillId="4" borderId="31" xfId="0" applyNumberFormat="1" applyFont="1" applyFill="1" applyBorder="1" applyAlignment="1">
      <alignment horizontal="right" vertical="center" wrapText="1"/>
    </xf>
    <xf numFmtId="49" fontId="8" fillId="0" borderId="31" xfId="0" applyNumberFormat="1" applyFont="1" applyBorder="1" applyAlignment="1">
      <alignment vertical="center"/>
    </xf>
    <xf numFmtId="49" fontId="8" fillId="0" borderId="26" xfId="0" applyNumberFormat="1" applyFont="1" applyBorder="1" applyAlignment="1">
      <alignment vertical="center" wrapText="1"/>
    </xf>
    <xf numFmtId="49" fontId="8" fillId="0" borderId="29" xfId="0" applyNumberFormat="1" applyFont="1" applyBorder="1" applyAlignment="1">
      <alignment vertical="center" wrapText="1"/>
    </xf>
    <xf numFmtId="49" fontId="11" fillId="2" borderId="31" xfId="0" applyNumberFormat="1" applyFont="1" applyFill="1" applyBorder="1" applyAlignment="1">
      <alignment vertical="center" wrapText="1"/>
    </xf>
    <xf numFmtId="49" fontId="10" fillId="4" borderId="29" xfId="0" applyNumberFormat="1" applyFont="1" applyFill="1" applyBorder="1" applyAlignment="1">
      <alignment horizontal="right" vertical="center" wrapText="1"/>
    </xf>
    <xf numFmtId="2" fontId="5" fillId="6" borderId="32" xfId="0" applyNumberFormat="1" applyFont="1" applyFill="1" applyBorder="1" applyAlignment="1">
      <alignment wrapText="1"/>
    </xf>
    <xf numFmtId="0" fontId="14" fillId="6" borderId="49" xfId="0" applyFont="1" applyFill="1" applyBorder="1" applyAlignment="1">
      <alignment horizontal="center" vertical="center" wrapText="1"/>
    </xf>
    <xf numFmtId="2" fontId="5" fillId="6" borderId="29" xfId="0" applyNumberFormat="1" applyFont="1" applyFill="1" applyBorder="1" applyAlignment="1">
      <alignment wrapText="1"/>
    </xf>
    <xf numFmtId="2" fontId="5" fillId="6" borderId="43" xfId="0" applyNumberFormat="1" applyFont="1" applyFill="1" applyBorder="1" applyAlignment="1">
      <alignment wrapText="1"/>
    </xf>
    <xf numFmtId="164" fontId="10" fillId="6" borderId="31" xfId="0" applyNumberFormat="1" applyFont="1" applyFill="1" applyBorder="1" applyAlignment="1">
      <alignment horizontal="right"/>
    </xf>
    <xf numFmtId="0" fontId="14" fillId="6" borderId="10" xfId="0" applyFont="1" applyFill="1" applyBorder="1" applyAlignment="1">
      <alignment horizontal="left" vertical="center"/>
    </xf>
    <xf numFmtId="165" fontId="11" fillId="6" borderId="10" xfId="0" applyNumberFormat="1" applyFont="1" applyFill="1" applyBorder="1" applyAlignment="1">
      <alignment wrapText="1"/>
    </xf>
    <xf numFmtId="49" fontId="14" fillId="6" borderId="10" xfId="0" applyNumberFormat="1" applyFont="1" applyFill="1" applyBorder="1" applyAlignment="1">
      <alignment wrapText="1"/>
    </xf>
    <xf numFmtId="0" fontId="11" fillId="6" borderId="10" xfId="0" applyFont="1" applyFill="1" applyBorder="1" applyAlignment="1">
      <alignment horizontal="left" vertical="center"/>
    </xf>
    <xf numFmtId="0" fontId="5" fillId="6" borderId="10" xfId="0" applyFont="1" applyFill="1" applyBorder="1"/>
    <xf numFmtId="0" fontId="7" fillId="2" borderId="43" xfId="0" applyFont="1" applyFill="1" applyBorder="1" applyAlignment="1">
      <alignment horizontal="center" vertical="center" wrapText="1"/>
    </xf>
    <xf numFmtId="2" fontId="5" fillId="2" borderId="43" xfId="0" applyNumberFormat="1" applyFont="1" applyFill="1" applyBorder="1" applyAlignment="1">
      <alignment wrapText="1"/>
    </xf>
    <xf numFmtId="2" fontId="10" fillId="4" borderId="49" xfId="0" applyNumberFormat="1" applyFont="1" applyFill="1" applyBorder="1" applyAlignment="1">
      <alignment wrapText="1"/>
    </xf>
    <xf numFmtId="164" fontId="14" fillId="2" borderId="31" xfId="0" applyNumberFormat="1" applyFont="1" applyFill="1" applyBorder="1" applyAlignment="1">
      <alignment horizontal="right"/>
    </xf>
    <xf numFmtId="49" fontId="10" fillId="4" borderId="51" xfId="0" applyNumberFormat="1" applyFont="1" applyFill="1" applyBorder="1" applyAlignment="1">
      <alignment horizontal="right" wrapText="1"/>
    </xf>
    <xf numFmtId="2" fontId="10" fillId="4" borderId="36" xfId="0" applyNumberFormat="1" applyFont="1" applyFill="1" applyBorder="1" applyAlignment="1">
      <alignment wrapText="1"/>
    </xf>
    <xf numFmtId="49" fontId="10" fillId="4" borderId="10" xfId="0" applyNumberFormat="1" applyFont="1" applyFill="1" applyBorder="1" applyAlignment="1">
      <alignment horizontal="right" wrapText="1"/>
    </xf>
    <xf numFmtId="0" fontId="5" fillId="2" borderId="10" xfId="0" applyFont="1" applyFill="1" applyBorder="1"/>
    <xf numFmtId="2" fontId="10" fillId="5" borderId="49" xfId="0" applyNumberFormat="1" applyFont="1" applyFill="1" applyBorder="1" applyAlignment="1">
      <alignment wrapText="1"/>
    </xf>
    <xf numFmtId="164" fontId="14" fillId="6" borderId="31" xfId="0" applyNumberFormat="1" applyFont="1" applyFill="1" applyBorder="1"/>
    <xf numFmtId="49" fontId="14" fillId="5" borderId="36" xfId="0" applyNumberFormat="1" applyFont="1" applyFill="1" applyBorder="1" applyAlignment="1">
      <alignment wrapText="1"/>
    </xf>
    <xf numFmtId="49" fontId="10" fillId="5" borderId="29" xfId="0" applyNumberFormat="1" applyFont="1" applyFill="1" applyBorder="1" applyAlignment="1">
      <alignment horizontal="right" wrapText="1"/>
    </xf>
    <xf numFmtId="2" fontId="10" fillId="5" borderId="36" xfId="0" applyNumberFormat="1" applyFont="1" applyFill="1" applyBorder="1" applyAlignment="1">
      <alignment wrapText="1"/>
    </xf>
    <xf numFmtId="164" fontId="14" fillId="0" borderId="31" xfId="0" applyNumberFormat="1" applyFont="1" applyBorder="1" applyAlignment="1">
      <alignment horizontal="right"/>
    </xf>
    <xf numFmtId="49" fontId="14" fillId="0" borderId="52" xfId="0" applyNumberFormat="1" applyFont="1" applyBorder="1" applyAlignment="1">
      <alignment wrapText="1"/>
    </xf>
    <xf numFmtId="0" fontId="11" fillId="0" borderId="10" xfId="0" applyFont="1" applyBorder="1" applyAlignment="1">
      <alignment vertical="center"/>
    </xf>
    <xf numFmtId="2" fontId="10" fillId="5" borderId="53" xfId="0" applyNumberFormat="1" applyFont="1" applyFill="1" applyBorder="1" applyAlignment="1">
      <alignment wrapText="1"/>
    </xf>
    <xf numFmtId="0" fontId="10" fillId="5" borderId="10" xfId="0" applyFont="1" applyFill="1" applyBorder="1" applyAlignment="1">
      <alignment horizontal="right" wrapText="1"/>
    </xf>
    <xf numFmtId="2" fontId="10" fillId="4" borderId="40" xfId="0" applyNumberFormat="1" applyFont="1" applyFill="1" applyBorder="1" applyAlignment="1">
      <alignment wrapText="1"/>
    </xf>
    <xf numFmtId="164" fontId="10" fillId="2" borderId="31" xfId="0" applyNumberFormat="1" applyFont="1" applyFill="1" applyBorder="1" applyAlignment="1">
      <alignment horizontal="right"/>
    </xf>
    <xf numFmtId="49" fontId="9" fillId="4" borderId="52" xfId="0" applyNumberFormat="1" applyFont="1" applyFill="1" applyBorder="1" applyAlignment="1">
      <alignment wrapText="1"/>
    </xf>
    <xf numFmtId="2" fontId="5" fillId="2" borderId="54" xfId="0" applyNumberFormat="1" applyFont="1" applyFill="1" applyBorder="1" applyAlignment="1">
      <alignment wrapText="1"/>
    </xf>
    <xf numFmtId="2" fontId="10" fillId="4" borderId="51" xfId="0" applyNumberFormat="1" applyFont="1" applyFill="1" applyBorder="1" applyAlignment="1">
      <alignment wrapText="1"/>
    </xf>
    <xf numFmtId="49" fontId="6" fillId="2" borderId="10" xfId="0" applyNumberFormat="1" applyFont="1" applyFill="1" applyBorder="1"/>
    <xf numFmtId="0" fontId="6" fillId="0" borderId="20" xfId="3" applyFont="1" applyBorder="1" applyAlignment="1">
      <alignment horizontal="left" vertical="top"/>
    </xf>
    <xf numFmtId="0" fontId="7" fillId="4" borderId="20" xfId="3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0" fontId="7" fillId="4" borderId="20" xfId="3" applyFont="1" applyFill="1" applyBorder="1" applyAlignment="1">
      <alignment horizontal="left"/>
    </xf>
    <xf numFmtId="0" fontId="6" fillId="0" borderId="20" xfId="3" applyFont="1" applyBorder="1" applyAlignment="1">
      <alignment horizontal="left" vertical="top" wrapText="1"/>
    </xf>
    <xf numFmtId="2" fontId="10" fillId="0" borderId="44" xfId="0" applyNumberFormat="1" applyFont="1" applyBorder="1" applyAlignment="1">
      <alignment horizontal="right" wrapText="1"/>
    </xf>
    <xf numFmtId="2" fontId="10" fillId="0" borderId="24" xfId="0" applyNumberFormat="1" applyFont="1" applyBorder="1" applyAlignment="1">
      <alignment horizontal="right" wrapText="1"/>
    </xf>
    <xf numFmtId="2" fontId="10" fillId="0" borderId="37" xfId="0" applyNumberFormat="1" applyFont="1" applyBorder="1" applyAlignment="1">
      <alignment horizontal="right" wrapText="1"/>
    </xf>
    <xf numFmtId="0" fontId="6" fillId="0" borderId="20" xfId="3" applyFont="1" applyBorder="1" applyAlignment="1">
      <alignment horizontal="left"/>
    </xf>
    <xf numFmtId="2" fontId="10" fillId="0" borderId="41" xfId="0" applyNumberFormat="1" applyFont="1" applyBorder="1" applyAlignment="1">
      <alignment horizontal="right" wrapText="1"/>
    </xf>
    <xf numFmtId="2" fontId="10" fillId="0" borderId="42" xfId="0" applyNumberFormat="1" applyFont="1" applyBorder="1" applyAlignment="1">
      <alignment horizontal="right" wrapText="1"/>
    </xf>
    <xf numFmtId="2" fontId="10" fillId="0" borderId="43" xfId="0" applyNumberFormat="1" applyFont="1" applyBorder="1" applyAlignment="1">
      <alignment horizontal="right" wrapText="1"/>
    </xf>
    <xf numFmtId="0" fontId="6" fillId="0" borderId="20" xfId="3" applyFont="1" applyBorder="1" applyAlignment="1">
      <alignment horizontal="left" wrapText="1"/>
    </xf>
    <xf numFmtId="0" fontId="7" fillId="4" borderId="10" xfId="3" applyFont="1" applyFill="1" applyBorder="1" applyAlignment="1">
      <alignment horizontal="left" vertical="center"/>
    </xf>
    <xf numFmtId="0" fontId="6" fillId="0" borderId="10" xfId="3" applyFont="1" applyBorder="1" applyAlignment="1">
      <alignment horizontal="left" vertical="top"/>
    </xf>
    <xf numFmtId="0" fontId="6" fillId="0" borderId="10" xfId="3" applyFont="1" applyBorder="1" applyAlignment="1">
      <alignment horizontal="left" vertical="top" wrapText="1"/>
    </xf>
    <xf numFmtId="49" fontId="14" fillId="2" borderId="1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49" fontId="14" fillId="0" borderId="45" xfId="0" applyNumberFormat="1" applyFont="1" applyBorder="1" applyAlignment="1">
      <alignment horizontal="center" vertical="center" wrapText="1"/>
    </xf>
    <xf numFmtId="49" fontId="14" fillId="0" borderId="46" xfId="0" applyNumberFormat="1" applyFont="1" applyBorder="1" applyAlignment="1">
      <alignment horizontal="center" vertical="center" wrapText="1"/>
    </xf>
    <xf numFmtId="49" fontId="14" fillId="0" borderId="47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</cellXfs>
  <cellStyles count="4">
    <cellStyle name="Comma" xfId="2" builtinId="3"/>
    <cellStyle name="Currency" xfId="1" builtinId="4"/>
    <cellStyle name="Normaallaad 2" xfId="3" xr:uid="{FFCC9E79-41A5-4238-AAA1-10FEB718C796}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sheetMetadata" Target="metadata.xml"/><Relationship Id="rId20" Type="http://schemas.openxmlformats.org/officeDocument/2006/relationships/customXml" Target="../customXml/item3.xml"/><Relationship Id="rId29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28" Type="http://schemas.microsoft.com/office/2017/06/relationships/rdRichValueStructure" Target="richData/rdrichvaluestructure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Relationship Id="rId27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370416</xdr:colOff>
      <xdr:row>0</xdr:row>
      <xdr:rowOff>0</xdr:rowOff>
    </xdr:from>
    <xdr:to>
      <xdr:col>2</xdr:col>
      <xdr:colOff>830192</xdr:colOff>
      <xdr:row>4</xdr:row>
      <xdr:rowOff>238769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0CD026A3-6A67-4F03-BDF0-7A1F942E5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416" y="0"/>
          <a:ext cx="2859018" cy="1082261"/>
        </a:xfrm>
        <a:prstGeom prst="rect">
          <a:avLst/>
        </a:prstGeom>
      </xdr:spPr>
    </xdr:pic>
    <xdr:clientData/>
  </xdr:twoCellAnchor>
  <xdr:twoCellAnchor>
    <xdr:from>
      <xdr:col>13</xdr:col>
      <xdr:colOff>627592</xdr:colOff>
      <xdr:row>72</xdr:row>
      <xdr:rowOff>67519</xdr:rowOff>
    </xdr:from>
    <xdr:to>
      <xdr:col>14</xdr:col>
      <xdr:colOff>52915</xdr:colOff>
      <xdr:row>72</xdr:row>
      <xdr:rowOff>116416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43C4F2C-422C-7396-78BD-E78AC18FE2B0}"/>
            </a:ext>
          </a:extLst>
        </xdr:cNvPr>
        <xdr:cNvSpPr txBox="1"/>
      </xdr:nvSpPr>
      <xdr:spPr>
        <a:xfrm>
          <a:off x="14904509" y="16746852"/>
          <a:ext cx="60323" cy="488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t-EE" sz="1200">
            <a:latin typeface="Dussmann" panose="020B0006020203060204" pitchFamily="34" charset="-7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433916</xdr:colOff>
      <xdr:row>0</xdr:row>
      <xdr:rowOff>0</xdr:rowOff>
    </xdr:from>
    <xdr:to>
      <xdr:col>2</xdr:col>
      <xdr:colOff>865117</xdr:colOff>
      <xdr:row>4</xdr:row>
      <xdr:rowOff>235594</xdr:rowOff>
    </xdr:to>
    <xdr:pic>
      <xdr:nvPicPr>
        <xdr:cNvPr id="7" name="Pilt 6">
          <a:extLst>
            <a:ext uri="{FF2B5EF4-FFF2-40B4-BE49-F238E27FC236}">
              <a16:creationId xmlns:a16="http://schemas.microsoft.com/office/drawing/2014/main" id="{0B921274-8326-4B74-A31E-B24534016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916" y="0"/>
          <a:ext cx="2865368" cy="108226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423333</xdr:colOff>
      <xdr:row>0</xdr:row>
      <xdr:rowOff>0</xdr:rowOff>
    </xdr:from>
    <xdr:to>
      <xdr:col>2</xdr:col>
      <xdr:colOff>857709</xdr:colOff>
      <xdr:row>4</xdr:row>
      <xdr:rowOff>235594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134FDF7C-582B-41A6-95CA-490650D61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3" y="0"/>
          <a:ext cx="2865368" cy="108226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402167</xdr:colOff>
      <xdr:row>0</xdr:row>
      <xdr:rowOff>0</xdr:rowOff>
    </xdr:from>
    <xdr:to>
      <xdr:col>2</xdr:col>
      <xdr:colOff>836543</xdr:colOff>
      <xdr:row>4</xdr:row>
      <xdr:rowOff>258072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15691B87-AFE3-4B67-0334-78EA31B5D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167" y="0"/>
          <a:ext cx="2865368" cy="1069814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2381250</xdr:colOff>
      <xdr:row>53</xdr:row>
      <xdr:rowOff>67733</xdr:rowOff>
    </xdr:from>
    <xdr:to>
      <xdr:col>2</xdr:col>
      <xdr:colOff>3801995</xdr:colOff>
      <xdr:row>59</xdr:row>
      <xdr:rowOff>112169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F9D8D4D8-8DB7-20CF-46B4-B472E17E6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5417" y="11730566"/>
          <a:ext cx="1417570" cy="13144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387350</xdr:colOff>
      <xdr:row>0</xdr:row>
      <xdr:rowOff>0</xdr:rowOff>
    </xdr:from>
    <xdr:to>
      <xdr:col>2</xdr:col>
      <xdr:colOff>828076</xdr:colOff>
      <xdr:row>4</xdr:row>
      <xdr:rowOff>238769</xdr:rowOff>
    </xdr:to>
    <xdr:pic>
      <xdr:nvPicPr>
        <xdr:cNvPr id="6" name="Pilt 5">
          <a:extLst>
            <a:ext uri="{FF2B5EF4-FFF2-40B4-BE49-F238E27FC236}">
              <a16:creationId xmlns:a16="http://schemas.microsoft.com/office/drawing/2014/main" id="{26A7B5DE-C734-4BA2-A942-B26D2C10D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350" y="0"/>
          <a:ext cx="2862193" cy="10854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388408</xdr:colOff>
      <xdr:row>0</xdr:row>
      <xdr:rowOff>0</xdr:rowOff>
    </xdr:from>
    <xdr:to>
      <xdr:col>2</xdr:col>
      <xdr:colOff>825959</xdr:colOff>
      <xdr:row>4</xdr:row>
      <xdr:rowOff>235594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8442F2B2-39B8-4FC6-825D-E70F91644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408" y="0"/>
          <a:ext cx="2874893" cy="10854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0</xdr:row>
      <xdr:rowOff>0</xdr:rowOff>
    </xdr:from>
    <xdr:to>
      <xdr:col>2</xdr:col>
      <xdr:colOff>1486359</xdr:colOff>
      <xdr:row>4</xdr:row>
      <xdr:rowOff>238769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7AF8665E-0978-4774-BEAC-4A4CE35A2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158" y="0"/>
          <a:ext cx="2865368" cy="1085436"/>
        </a:xfrm>
        <a:prstGeom prst="rect">
          <a:avLst/>
        </a:prstGeom>
      </xdr:spPr>
    </xdr:pic>
    <xdr:clientData/>
  </xdr:twoCellAnchor>
  <xdr:twoCellAnchor editAs="oneCell">
    <xdr:from>
      <xdr:col>2</xdr:col>
      <xdr:colOff>2360084</xdr:colOff>
      <xdr:row>53</xdr:row>
      <xdr:rowOff>156422</xdr:rowOff>
    </xdr:from>
    <xdr:to>
      <xdr:col>2</xdr:col>
      <xdr:colOff>3770842</xdr:colOff>
      <xdr:row>59</xdr:row>
      <xdr:rowOff>179916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1C6432B9-91F8-5F5E-D270-FE87CFD2C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4251" y="11787505"/>
          <a:ext cx="1410758" cy="12934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391582</xdr:colOff>
      <xdr:row>0</xdr:row>
      <xdr:rowOff>0</xdr:rowOff>
    </xdr:from>
    <xdr:to>
      <xdr:col>2</xdr:col>
      <xdr:colOff>854533</xdr:colOff>
      <xdr:row>4</xdr:row>
      <xdr:rowOff>235594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BD01D400-A8CA-4D00-A598-37FEFD0AF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582" y="0"/>
          <a:ext cx="2865368" cy="10854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473075</xdr:colOff>
      <xdr:row>0</xdr:row>
      <xdr:rowOff>0</xdr:rowOff>
    </xdr:from>
    <xdr:to>
      <xdr:col>2</xdr:col>
      <xdr:colOff>897926</xdr:colOff>
      <xdr:row>4</xdr:row>
      <xdr:rowOff>235594</xdr:rowOff>
    </xdr:to>
    <xdr:pic>
      <xdr:nvPicPr>
        <xdr:cNvPr id="6" name="Pilt 5">
          <a:extLst>
            <a:ext uri="{FF2B5EF4-FFF2-40B4-BE49-F238E27FC236}">
              <a16:creationId xmlns:a16="http://schemas.microsoft.com/office/drawing/2014/main" id="{FD224DFB-F350-4E8B-BAC9-ADBF07E56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075" y="0"/>
          <a:ext cx="2859018" cy="10854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433916</xdr:colOff>
      <xdr:row>0</xdr:row>
      <xdr:rowOff>0</xdr:rowOff>
    </xdr:from>
    <xdr:to>
      <xdr:col>2</xdr:col>
      <xdr:colOff>868292</xdr:colOff>
      <xdr:row>4</xdr:row>
      <xdr:rowOff>235594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94B06C48-E367-4A47-BF71-6A63BD658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916" y="0"/>
          <a:ext cx="2865368" cy="108226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412749</xdr:colOff>
      <xdr:row>0</xdr:row>
      <xdr:rowOff>0</xdr:rowOff>
    </xdr:from>
    <xdr:to>
      <xdr:col>2</xdr:col>
      <xdr:colOff>837600</xdr:colOff>
      <xdr:row>4</xdr:row>
      <xdr:rowOff>238769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DED9C698-082F-4C56-A95A-258B05C46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749" y="0"/>
          <a:ext cx="2865368" cy="1082261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2381250</xdr:colOff>
      <xdr:row>53</xdr:row>
      <xdr:rowOff>148167</xdr:rowOff>
    </xdr:from>
    <xdr:to>
      <xdr:col>2</xdr:col>
      <xdr:colOff>3801995</xdr:colOff>
      <xdr:row>59</xdr:row>
      <xdr:rowOff>173806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012FDF05-6644-AC05-003F-57C978E5A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5417" y="11842750"/>
          <a:ext cx="1417570" cy="129563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0</xdr:row>
      <xdr:rowOff>0</xdr:rowOff>
    </xdr:from>
    <xdr:to>
      <xdr:col>2</xdr:col>
      <xdr:colOff>840775</xdr:colOff>
      <xdr:row>4</xdr:row>
      <xdr:rowOff>235594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B132726C-B62E-4F62-B894-CF3AEF835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0"/>
          <a:ext cx="2865368" cy="108226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92"/>
  <sheetViews>
    <sheetView tabSelected="1" topLeftCell="A55" zoomScale="90" zoomScaleNormal="90" workbookViewId="0">
      <selection activeCell="C73" sqref="C73"/>
    </sheetView>
  </sheetViews>
  <sheetFormatPr defaultRowHeight="15"/>
  <cols>
    <col min="1" max="1" width="8.7109375" style="5"/>
    <col min="2" max="2" width="25.5703125" style="5" customWidth="1"/>
    <col min="3" max="3" width="55.5703125" style="4" customWidth="1"/>
    <col min="4" max="8" width="15.5703125" style="4" customWidth="1"/>
    <col min="9" max="258" width="9.140625" style="5"/>
    <col min="259" max="259" width="37.7109375" style="5" customWidth="1"/>
    <col min="260" max="261" width="14.28515625" style="5" customWidth="1"/>
    <col min="262" max="262" width="13.5703125" style="5" customWidth="1"/>
    <col min="263" max="263" width="15.7109375" style="5" customWidth="1"/>
    <col min="264" max="264" width="15.5703125" style="5" customWidth="1"/>
    <col min="265" max="514" width="9.140625" style="5"/>
    <col min="515" max="515" width="37.7109375" style="5" customWidth="1"/>
    <col min="516" max="517" width="14.28515625" style="5" customWidth="1"/>
    <col min="518" max="518" width="13.5703125" style="5" customWidth="1"/>
    <col min="519" max="519" width="15.7109375" style="5" customWidth="1"/>
    <col min="520" max="520" width="15.5703125" style="5" customWidth="1"/>
    <col min="521" max="770" width="9.140625" style="5"/>
    <col min="771" max="771" width="37.7109375" style="5" customWidth="1"/>
    <col min="772" max="773" width="14.28515625" style="5" customWidth="1"/>
    <col min="774" max="774" width="13.5703125" style="5" customWidth="1"/>
    <col min="775" max="775" width="15.7109375" style="5" customWidth="1"/>
    <col min="776" max="776" width="15.5703125" style="5" customWidth="1"/>
    <col min="777" max="1026" width="9.140625" style="5"/>
    <col min="1027" max="1027" width="37.7109375" style="5" customWidth="1"/>
    <col min="1028" max="1029" width="14.28515625" style="5" customWidth="1"/>
    <col min="1030" max="1030" width="13.5703125" style="5" customWidth="1"/>
    <col min="1031" max="1031" width="15.7109375" style="5" customWidth="1"/>
    <col min="1032" max="1032" width="15.5703125" style="5" customWidth="1"/>
    <col min="1033" max="1282" width="9.140625" style="5"/>
    <col min="1283" max="1283" width="37.7109375" style="5" customWidth="1"/>
    <col min="1284" max="1285" width="14.28515625" style="5" customWidth="1"/>
    <col min="1286" max="1286" width="13.5703125" style="5" customWidth="1"/>
    <col min="1287" max="1287" width="15.7109375" style="5" customWidth="1"/>
    <col min="1288" max="1288" width="15.5703125" style="5" customWidth="1"/>
    <col min="1289" max="1538" width="9.140625" style="5"/>
    <col min="1539" max="1539" width="37.7109375" style="5" customWidth="1"/>
    <col min="1540" max="1541" width="14.28515625" style="5" customWidth="1"/>
    <col min="1542" max="1542" width="13.5703125" style="5" customWidth="1"/>
    <col min="1543" max="1543" width="15.7109375" style="5" customWidth="1"/>
    <col min="1544" max="1544" width="15.5703125" style="5" customWidth="1"/>
    <col min="1545" max="1794" width="9.140625" style="5"/>
    <col min="1795" max="1795" width="37.7109375" style="5" customWidth="1"/>
    <col min="1796" max="1797" width="14.28515625" style="5" customWidth="1"/>
    <col min="1798" max="1798" width="13.5703125" style="5" customWidth="1"/>
    <col min="1799" max="1799" width="15.7109375" style="5" customWidth="1"/>
    <col min="1800" max="1800" width="15.5703125" style="5" customWidth="1"/>
    <col min="1801" max="2050" width="9.140625" style="5"/>
    <col min="2051" max="2051" width="37.7109375" style="5" customWidth="1"/>
    <col min="2052" max="2053" width="14.28515625" style="5" customWidth="1"/>
    <col min="2054" max="2054" width="13.5703125" style="5" customWidth="1"/>
    <col min="2055" max="2055" width="15.7109375" style="5" customWidth="1"/>
    <col min="2056" max="2056" width="15.5703125" style="5" customWidth="1"/>
    <col min="2057" max="2306" width="9.140625" style="5"/>
    <col min="2307" max="2307" width="37.7109375" style="5" customWidth="1"/>
    <col min="2308" max="2309" width="14.28515625" style="5" customWidth="1"/>
    <col min="2310" max="2310" width="13.5703125" style="5" customWidth="1"/>
    <col min="2311" max="2311" width="15.7109375" style="5" customWidth="1"/>
    <col min="2312" max="2312" width="15.5703125" style="5" customWidth="1"/>
    <col min="2313" max="2562" width="9.140625" style="5"/>
    <col min="2563" max="2563" width="37.7109375" style="5" customWidth="1"/>
    <col min="2564" max="2565" width="14.28515625" style="5" customWidth="1"/>
    <col min="2566" max="2566" width="13.5703125" style="5" customWidth="1"/>
    <col min="2567" max="2567" width="15.7109375" style="5" customWidth="1"/>
    <col min="2568" max="2568" width="15.5703125" style="5" customWidth="1"/>
    <col min="2569" max="2818" width="9.140625" style="5"/>
    <col min="2819" max="2819" width="37.7109375" style="5" customWidth="1"/>
    <col min="2820" max="2821" width="14.28515625" style="5" customWidth="1"/>
    <col min="2822" max="2822" width="13.5703125" style="5" customWidth="1"/>
    <col min="2823" max="2823" width="15.7109375" style="5" customWidth="1"/>
    <col min="2824" max="2824" width="15.5703125" style="5" customWidth="1"/>
    <col min="2825" max="3074" width="9.140625" style="5"/>
    <col min="3075" max="3075" width="37.7109375" style="5" customWidth="1"/>
    <col min="3076" max="3077" width="14.28515625" style="5" customWidth="1"/>
    <col min="3078" max="3078" width="13.5703125" style="5" customWidth="1"/>
    <col min="3079" max="3079" width="15.7109375" style="5" customWidth="1"/>
    <col min="3080" max="3080" width="15.5703125" style="5" customWidth="1"/>
    <col min="3081" max="3330" width="9.140625" style="5"/>
    <col min="3331" max="3331" width="37.7109375" style="5" customWidth="1"/>
    <col min="3332" max="3333" width="14.28515625" style="5" customWidth="1"/>
    <col min="3334" max="3334" width="13.5703125" style="5" customWidth="1"/>
    <col min="3335" max="3335" width="15.7109375" style="5" customWidth="1"/>
    <col min="3336" max="3336" width="15.5703125" style="5" customWidth="1"/>
    <col min="3337" max="3586" width="9.140625" style="5"/>
    <col min="3587" max="3587" width="37.7109375" style="5" customWidth="1"/>
    <col min="3588" max="3589" width="14.28515625" style="5" customWidth="1"/>
    <col min="3590" max="3590" width="13.5703125" style="5" customWidth="1"/>
    <col min="3591" max="3591" width="15.7109375" style="5" customWidth="1"/>
    <col min="3592" max="3592" width="15.5703125" style="5" customWidth="1"/>
    <col min="3593" max="3842" width="9.140625" style="5"/>
    <col min="3843" max="3843" width="37.7109375" style="5" customWidth="1"/>
    <col min="3844" max="3845" width="14.28515625" style="5" customWidth="1"/>
    <col min="3846" max="3846" width="13.5703125" style="5" customWidth="1"/>
    <col min="3847" max="3847" width="15.7109375" style="5" customWidth="1"/>
    <col min="3848" max="3848" width="15.5703125" style="5" customWidth="1"/>
    <col min="3849" max="4098" width="9.140625" style="5"/>
    <col min="4099" max="4099" width="37.7109375" style="5" customWidth="1"/>
    <col min="4100" max="4101" width="14.28515625" style="5" customWidth="1"/>
    <col min="4102" max="4102" width="13.5703125" style="5" customWidth="1"/>
    <col min="4103" max="4103" width="15.7109375" style="5" customWidth="1"/>
    <col min="4104" max="4104" width="15.5703125" style="5" customWidth="1"/>
    <col min="4105" max="4354" width="9.140625" style="5"/>
    <col min="4355" max="4355" width="37.7109375" style="5" customWidth="1"/>
    <col min="4356" max="4357" width="14.28515625" style="5" customWidth="1"/>
    <col min="4358" max="4358" width="13.5703125" style="5" customWidth="1"/>
    <col min="4359" max="4359" width="15.7109375" style="5" customWidth="1"/>
    <col min="4360" max="4360" width="15.5703125" style="5" customWidth="1"/>
    <col min="4361" max="4610" width="9.140625" style="5"/>
    <col min="4611" max="4611" width="37.7109375" style="5" customWidth="1"/>
    <col min="4612" max="4613" width="14.28515625" style="5" customWidth="1"/>
    <col min="4614" max="4614" width="13.5703125" style="5" customWidth="1"/>
    <col min="4615" max="4615" width="15.7109375" style="5" customWidth="1"/>
    <col min="4616" max="4616" width="15.5703125" style="5" customWidth="1"/>
    <col min="4617" max="4866" width="9.140625" style="5"/>
    <col min="4867" max="4867" width="37.7109375" style="5" customWidth="1"/>
    <col min="4868" max="4869" width="14.28515625" style="5" customWidth="1"/>
    <col min="4870" max="4870" width="13.5703125" style="5" customWidth="1"/>
    <col min="4871" max="4871" width="15.7109375" style="5" customWidth="1"/>
    <col min="4872" max="4872" width="15.5703125" style="5" customWidth="1"/>
    <col min="4873" max="5122" width="9.140625" style="5"/>
    <col min="5123" max="5123" width="37.7109375" style="5" customWidth="1"/>
    <col min="5124" max="5125" width="14.28515625" style="5" customWidth="1"/>
    <col min="5126" max="5126" width="13.5703125" style="5" customWidth="1"/>
    <col min="5127" max="5127" width="15.7109375" style="5" customWidth="1"/>
    <col min="5128" max="5128" width="15.5703125" style="5" customWidth="1"/>
    <col min="5129" max="5378" width="9.140625" style="5"/>
    <col min="5379" max="5379" width="37.7109375" style="5" customWidth="1"/>
    <col min="5380" max="5381" width="14.28515625" style="5" customWidth="1"/>
    <col min="5382" max="5382" width="13.5703125" style="5" customWidth="1"/>
    <col min="5383" max="5383" width="15.7109375" style="5" customWidth="1"/>
    <col min="5384" max="5384" width="15.5703125" style="5" customWidth="1"/>
    <col min="5385" max="5634" width="9.140625" style="5"/>
    <col min="5635" max="5635" width="37.7109375" style="5" customWidth="1"/>
    <col min="5636" max="5637" width="14.28515625" style="5" customWidth="1"/>
    <col min="5638" max="5638" width="13.5703125" style="5" customWidth="1"/>
    <col min="5639" max="5639" width="15.7109375" style="5" customWidth="1"/>
    <col min="5640" max="5640" width="15.5703125" style="5" customWidth="1"/>
    <col min="5641" max="5890" width="9.140625" style="5"/>
    <col min="5891" max="5891" width="37.7109375" style="5" customWidth="1"/>
    <col min="5892" max="5893" width="14.28515625" style="5" customWidth="1"/>
    <col min="5894" max="5894" width="13.5703125" style="5" customWidth="1"/>
    <col min="5895" max="5895" width="15.7109375" style="5" customWidth="1"/>
    <col min="5896" max="5896" width="15.5703125" style="5" customWidth="1"/>
    <col min="5897" max="6146" width="9.140625" style="5"/>
    <col min="6147" max="6147" width="37.7109375" style="5" customWidth="1"/>
    <col min="6148" max="6149" width="14.28515625" style="5" customWidth="1"/>
    <col min="6150" max="6150" width="13.5703125" style="5" customWidth="1"/>
    <col min="6151" max="6151" width="15.7109375" style="5" customWidth="1"/>
    <col min="6152" max="6152" width="15.5703125" style="5" customWidth="1"/>
    <col min="6153" max="6402" width="9.140625" style="5"/>
    <col min="6403" max="6403" width="37.7109375" style="5" customWidth="1"/>
    <col min="6404" max="6405" width="14.28515625" style="5" customWidth="1"/>
    <col min="6406" max="6406" width="13.5703125" style="5" customWidth="1"/>
    <col min="6407" max="6407" width="15.7109375" style="5" customWidth="1"/>
    <col min="6408" max="6408" width="15.5703125" style="5" customWidth="1"/>
    <col min="6409" max="6658" width="9.140625" style="5"/>
    <col min="6659" max="6659" width="37.7109375" style="5" customWidth="1"/>
    <col min="6660" max="6661" width="14.28515625" style="5" customWidth="1"/>
    <col min="6662" max="6662" width="13.5703125" style="5" customWidth="1"/>
    <col min="6663" max="6663" width="15.7109375" style="5" customWidth="1"/>
    <col min="6664" max="6664" width="15.5703125" style="5" customWidth="1"/>
    <col min="6665" max="6914" width="9.140625" style="5"/>
    <col min="6915" max="6915" width="37.7109375" style="5" customWidth="1"/>
    <col min="6916" max="6917" width="14.28515625" style="5" customWidth="1"/>
    <col min="6918" max="6918" width="13.5703125" style="5" customWidth="1"/>
    <col min="6919" max="6919" width="15.7109375" style="5" customWidth="1"/>
    <col min="6920" max="6920" width="15.5703125" style="5" customWidth="1"/>
    <col min="6921" max="7170" width="9.140625" style="5"/>
    <col min="7171" max="7171" width="37.7109375" style="5" customWidth="1"/>
    <col min="7172" max="7173" width="14.28515625" style="5" customWidth="1"/>
    <col min="7174" max="7174" width="13.5703125" style="5" customWidth="1"/>
    <col min="7175" max="7175" width="15.7109375" style="5" customWidth="1"/>
    <col min="7176" max="7176" width="15.5703125" style="5" customWidth="1"/>
    <col min="7177" max="7426" width="9.140625" style="5"/>
    <col min="7427" max="7427" width="37.7109375" style="5" customWidth="1"/>
    <col min="7428" max="7429" width="14.28515625" style="5" customWidth="1"/>
    <col min="7430" max="7430" width="13.5703125" style="5" customWidth="1"/>
    <col min="7431" max="7431" width="15.7109375" style="5" customWidth="1"/>
    <col min="7432" max="7432" width="15.5703125" style="5" customWidth="1"/>
    <col min="7433" max="7682" width="9.140625" style="5"/>
    <col min="7683" max="7683" width="37.7109375" style="5" customWidth="1"/>
    <col min="7684" max="7685" width="14.28515625" style="5" customWidth="1"/>
    <col min="7686" max="7686" width="13.5703125" style="5" customWidth="1"/>
    <col min="7687" max="7687" width="15.7109375" style="5" customWidth="1"/>
    <col min="7688" max="7688" width="15.5703125" style="5" customWidth="1"/>
    <col min="7689" max="7938" width="9.140625" style="5"/>
    <col min="7939" max="7939" width="37.7109375" style="5" customWidth="1"/>
    <col min="7940" max="7941" width="14.28515625" style="5" customWidth="1"/>
    <col min="7942" max="7942" width="13.5703125" style="5" customWidth="1"/>
    <col min="7943" max="7943" width="15.7109375" style="5" customWidth="1"/>
    <col min="7944" max="7944" width="15.5703125" style="5" customWidth="1"/>
    <col min="7945" max="8194" width="9.140625" style="5"/>
    <col min="8195" max="8195" width="37.7109375" style="5" customWidth="1"/>
    <col min="8196" max="8197" width="14.28515625" style="5" customWidth="1"/>
    <col min="8198" max="8198" width="13.5703125" style="5" customWidth="1"/>
    <col min="8199" max="8199" width="15.7109375" style="5" customWidth="1"/>
    <col min="8200" max="8200" width="15.5703125" style="5" customWidth="1"/>
    <col min="8201" max="8450" width="9.140625" style="5"/>
    <col min="8451" max="8451" width="37.7109375" style="5" customWidth="1"/>
    <col min="8452" max="8453" width="14.28515625" style="5" customWidth="1"/>
    <col min="8454" max="8454" width="13.5703125" style="5" customWidth="1"/>
    <col min="8455" max="8455" width="15.7109375" style="5" customWidth="1"/>
    <col min="8456" max="8456" width="15.5703125" style="5" customWidth="1"/>
    <col min="8457" max="8706" width="9.140625" style="5"/>
    <col min="8707" max="8707" width="37.7109375" style="5" customWidth="1"/>
    <col min="8708" max="8709" width="14.28515625" style="5" customWidth="1"/>
    <col min="8710" max="8710" width="13.5703125" style="5" customWidth="1"/>
    <col min="8711" max="8711" width="15.7109375" style="5" customWidth="1"/>
    <col min="8712" max="8712" width="15.5703125" style="5" customWidth="1"/>
    <col min="8713" max="8962" width="9.140625" style="5"/>
    <col min="8963" max="8963" width="37.7109375" style="5" customWidth="1"/>
    <col min="8964" max="8965" width="14.28515625" style="5" customWidth="1"/>
    <col min="8966" max="8966" width="13.5703125" style="5" customWidth="1"/>
    <col min="8967" max="8967" width="15.7109375" style="5" customWidth="1"/>
    <col min="8968" max="8968" width="15.5703125" style="5" customWidth="1"/>
    <col min="8969" max="9218" width="9.140625" style="5"/>
    <col min="9219" max="9219" width="37.7109375" style="5" customWidth="1"/>
    <col min="9220" max="9221" width="14.28515625" style="5" customWidth="1"/>
    <col min="9222" max="9222" width="13.5703125" style="5" customWidth="1"/>
    <col min="9223" max="9223" width="15.7109375" style="5" customWidth="1"/>
    <col min="9224" max="9224" width="15.5703125" style="5" customWidth="1"/>
    <col min="9225" max="9474" width="9.140625" style="5"/>
    <col min="9475" max="9475" width="37.7109375" style="5" customWidth="1"/>
    <col min="9476" max="9477" width="14.28515625" style="5" customWidth="1"/>
    <col min="9478" max="9478" width="13.5703125" style="5" customWidth="1"/>
    <col min="9479" max="9479" width="15.7109375" style="5" customWidth="1"/>
    <col min="9480" max="9480" width="15.5703125" style="5" customWidth="1"/>
    <col min="9481" max="9730" width="9.140625" style="5"/>
    <col min="9731" max="9731" width="37.7109375" style="5" customWidth="1"/>
    <col min="9732" max="9733" width="14.28515625" style="5" customWidth="1"/>
    <col min="9734" max="9734" width="13.5703125" style="5" customWidth="1"/>
    <col min="9735" max="9735" width="15.7109375" style="5" customWidth="1"/>
    <col min="9736" max="9736" width="15.5703125" style="5" customWidth="1"/>
    <col min="9737" max="9986" width="9.140625" style="5"/>
    <col min="9987" max="9987" width="37.7109375" style="5" customWidth="1"/>
    <col min="9988" max="9989" width="14.28515625" style="5" customWidth="1"/>
    <col min="9990" max="9990" width="13.5703125" style="5" customWidth="1"/>
    <col min="9991" max="9991" width="15.7109375" style="5" customWidth="1"/>
    <col min="9992" max="9992" width="15.5703125" style="5" customWidth="1"/>
    <col min="9993" max="10242" width="9.140625" style="5"/>
    <col min="10243" max="10243" width="37.7109375" style="5" customWidth="1"/>
    <col min="10244" max="10245" width="14.28515625" style="5" customWidth="1"/>
    <col min="10246" max="10246" width="13.5703125" style="5" customWidth="1"/>
    <col min="10247" max="10247" width="15.7109375" style="5" customWidth="1"/>
    <col min="10248" max="10248" width="15.5703125" style="5" customWidth="1"/>
    <col min="10249" max="10498" width="9.140625" style="5"/>
    <col min="10499" max="10499" width="37.7109375" style="5" customWidth="1"/>
    <col min="10500" max="10501" width="14.28515625" style="5" customWidth="1"/>
    <col min="10502" max="10502" width="13.5703125" style="5" customWidth="1"/>
    <col min="10503" max="10503" width="15.7109375" style="5" customWidth="1"/>
    <col min="10504" max="10504" width="15.5703125" style="5" customWidth="1"/>
    <col min="10505" max="10754" width="9.140625" style="5"/>
    <col min="10755" max="10755" width="37.7109375" style="5" customWidth="1"/>
    <col min="10756" max="10757" width="14.28515625" style="5" customWidth="1"/>
    <col min="10758" max="10758" width="13.5703125" style="5" customWidth="1"/>
    <col min="10759" max="10759" width="15.7109375" style="5" customWidth="1"/>
    <col min="10760" max="10760" width="15.5703125" style="5" customWidth="1"/>
    <col min="10761" max="11010" width="9.140625" style="5"/>
    <col min="11011" max="11011" width="37.7109375" style="5" customWidth="1"/>
    <col min="11012" max="11013" width="14.28515625" style="5" customWidth="1"/>
    <col min="11014" max="11014" width="13.5703125" style="5" customWidth="1"/>
    <col min="11015" max="11015" width="15.7109375" style="5" customWidth="1"/>
    <col min="11016" max="11016" width="15.5703125" style="5" customWidth="1"/>
    <col min="11017" max="11266" width="9.140625" style="5"/>
    <col min="11267" max="11267" width="37.7109375" style="5" customWidth="1"/>
    <col min="11268" max="11269" width="14.28515625" style="5" customWidth="1"/>
    <col min="11270" max="11270" width="13.5703125" style="5" customWidth="1"/>
    <col min="11271" max="11271" width="15.7109375" style="5" customWidth="1"/>
    <col min="11272" max="11272" width="15.5703125" style="5" customWidth="1"/>
    <col min="11273" max="11522" width="9.140625" style="5"/>
    <col min="11523" max="11523" width="37.7109375" style="5" customWidth="1"/>
    <col min="11524" max="11525" width="14.28515625" style="5" customWidth="1"/>
    <col min="11526" max="11526" width="13.5703125" style="5" customWidth="1"/>
    <col min="11527" max="11527" width="15.7109375" style="5" customWidth="1"/>
    <col min="11528" max="11528" width="15.5703125" style="5" customWidth="1"/>
    <col min="11529" max="11778" width="9.140625" style="5"/>
    <col min="11779" max="11779" width="37.7109375" style="5" customWidth="1"/>
    <col min="11780" max="11781" width="14.28515625" style="5" customWidth="1"/>
    <col min="11782" max="11782" width="13.5703125" style="5" customWidth="1"/>
    <col min="11783" max="11783" width="15.7109375" style="5" customWidth="1"/>
    <col min="11784" max="11784" width="15.5703125" style="5" customWidth="1"/>
    <col min="11785" max="12034" width="9.140625" style="5"/>
    <col min="12035" max="12035" width="37.7109375" style="5" customWidth="1"/>
    <col min="12036" max="12037" width="14.28515625" style="5" customWidth="1"/>
    <col min="12038" max="12038" width="13.5703125" style="5" customWidth="1"/>
    <col min="12039" max="12039" width="15.7109375" style="5" customWidth="1"/>
    <col min="12040" max="12040" width="15.5703125" style="5" customWidth="1"/>
    <col min="12041" max="12290" width="9.140625" style="5"/>
    <col min="12291" max="12291" width="37.7109375" style="5" customWidth="1"/>
    <col min="12292" max="12293" width="14.28515625" style="5" customWidth="1"/>
    <col min="12294" max="12294" width="13.5703125" style="5" customWidth="1"/>
    <col min="12295" max="12295" width="15.7109375" style="5" customWidth="1"/>
    <col min="12296" max="12296" width="15.5703125" style="5" customWidth="1"/>
    <col min="12297" max="12546" width="9.140625" style="5"/>
    <col min="12547" max="12547" width="37.7109375" style="5" customWidth="1"/>
    <col min="12548" max="12549" width="14.28515625" style="5" customWidth="1"/>
    <col min="12550" max="12550" width="13.5703125" style="5" customWidth="1"/>
    <col min="12551" max="12551" width="15.7109375" style="5" customWidth="1"/>
    <col min="12552" max="12552" width="15.5703125" style="5" customWidth="1"/>
    <col min="12553" max="12802" width="9.140625" style="5"/>
    <col min="12803" max="12803" width="37.7109375" style="5" customWidth="1"/>
    <col min="12804" max="12805" width="14.28515625" style="5" customWidth="1"/>
    <col min="12806" max="12806" width="13.5703125" style="5" customWidth="1"/>
    <col min="12807" max="12807" width="15.7109375" style="5" customWidth="1"/>
    <col min="12808" max="12808" width="15.5703125" style="5" customWidth="1"/>
    <col min="12809" max="13058" width="9.140625" style="5"/>
    <col min="13059" max="13059" width="37.7109375" style="5" customWidth="1"/>
    <col min="13060" max="13061" width="14.28515625" style="5" customWidth="1"/>
    <col min="13062" max="13062" width="13.5703125" style="5" customWidth="1"/>
    <col min="13063" max="13063" width="15.7109375" style="5" customWidth="1"/>
    <col min="13064" max="13064" width="15.5703125" style="5" customWidth="1"/>
    <col min="13065" max="13314" width="9.140625" style="5"/>
    <col min="13315" max="13315" width="37.7109375" style="5" customWidth="1"/>
    <col min="13316" max="13317" width="14.28515625" style="5" customWidth="1"/>
    <col min="13318" max="13318" width="13.5703125" style="5" customWidth="1"/>
    <col min="13319" max="13319" width="15.7109375" style="5" customWidth="1"/>
    <col min="13320" max="13320" width="15.5703125" style="5" customWidth="1"/>
    <col min="13321" max="13570" width="9.140625" style="5"/>
    <col min="13571" max="13571" width="37.7109375" style="5" customWidth="1"/>
    <col min="13572" max="13573" width="14.28515625" style="5" customWidth="1"/>
    <col min="13574" max="13574" width="13.5703125" style="5" customWidth="1"/>
    <col min="13575" max="13575" width="15.7109375" style="5" customWidth="1"/>
    <col min="13576" max="13576" width="15.5703125" style="5" customWidth="1"/>
    <col min="13577" max="13826" width="9.140625" style="5"/>
    <col min="13827" max="13827" width="37.7109375" style="5" customWidth="1"/>
    <col min="13828" max="13829" width="14.28515625" style="5" customWidth="1"/>
    <col min="13830" max="13830" width="13.5703125" style="5" customWidth="1"/>
    <col min="13831" max="13831" width="15.7109375" style="5" customWidth="1"/>
    <col min="13832" max="13832" width="15.5703125" style="5" customWidth="1"/>
    <col min="13833" max="14082" width="9.140625" style="5"/>
    <col min="14083" max="14083" width="37.7109375" style="5" customWidth="1"/>
    <col min="14084" max="14085" width="14.28515625" style="5" customWidth="1"/>
    <col min="14086" max="14086" width="13.5703125" style="5" customWidth="1"/>
    <col min="14087" max="14087" width="15.7109375" style="5" customWidth="1"/>
    <col min="14088" max="14088" width="15.5703125" style="5" customWidth="1"/>
    <col min="14089" max="14338" width="9.140625" style="5"/>
    <col min="14339" max="14339" width="37.7109375" style="5" customWidth="1"/>
    <col min="14340" max="14341" width="14.28515625" style="5" customWidth="1"/>
    <col min="14342" max="14342" width="13.5703125" style="5" customWidth="1"/>
    <col min="14343" max="14343" width="15.7109375" style="5" customWidth="1"/>
    <col min="14344" max="14344" width="15.5703125" style="5" customWidth="1"/>
    <col min="14345" max="14594" width="9.140625" style="5"/>
    <col min="14595" max="14595" width="37.7109375" style="5" customWidth="1"/>
    <col min="14596" max="14597" width="14.28515625" style="5" customWidth="1"/>
    <col min="14598" max="14598" width="13.5703125" style="5" customWidth="1"/>
    <col min="14599" max="14599" width="15.7109375" style="5" customWidth="1"/>
    <col min="14600" max="14600" width="15.5703125" style="5" customWidth="1"/>
    <col min="14601" max="14850" width="9.140625" style="5"/>
    <col min="14851" max="14851" width="37.7109375" style="5" customWidth="1"/>
    <col min="14852" max="14853" width="14.28515625" style="5" customWidth="1"/>
    <col min="14854" max="14854" width="13.5703125" style="5" customWidth="1"/>
    <col min="14855" max="14855" width="15.7109375" style="5" customWidth="1"/>
    <col min="14856" max="14856" width="15.5703125" style="5" customWidth="1"/>
    <col min="14857" max="15106" width="9.140625" style="5"/>
    <col min="15107" max="15107" width="37.7109375" style="5" customWidth="1"/>
    <col min="15108" max="15109" width="14.28515625" style="5" customWidth="1"/>
    <col min="15110" max="15110" width="13.5703125" style="5" customWidth="1"/>
    <col min="15111" max="15111" width="15.7109375" style="5" customWidth="1"/>
    <col min="15112" max="15112" width="15.5703125" style="5" customWidth="1"/>
    <col min="15113" max="15362" width="9.140625" style="5"/>
    <col min="15363" max="15363" width="37.7109375" style="5" customWidth="1"/>
    <col min="15364" max="15365" width="14.28515625" style="5" customWidth="1"/>
    <col min="15366" max="15366" width="13.5703125" style="5" customWidth="1"/>
    <col min="15367" max="15367" width="15.7109375" style="5" customWidth="1"/>
    <col min="15368" max="15368" width="15.5703125" style="5" customWidth="1"/>
    <col min="15369" max="15618" width="9.140625" style="5"/>
    <col min="15619" max="15619" width="37.7109375" style="5" customWidth="1"/>
    <col min="15620" max="15621" width="14.28515625" style="5" customWidth="1"/>
    <col min="15622" max="15622" width="13.5703125" style="5" customWidth="1"/>
    <col min="15623" max="15623" width="15.7109375" style="5" customWidth="1"/>
    <col min="15624" max="15624" width="15.5703125" style="5" customWidth="1"/>
    <col min="15625" max="15874" width="9.140625" style="5"/>
    <col min="15875" max="15875" width="37.7109375" style="5" customWidth="1"/>
    <col min="15876" max="15877" width="14.28515625" style="5" customWidth="1"/>
    <col min="15878" max="15878" width="13.5703125" style="5" customWidth="1"/>
    <col min="15879" max="15879" width="15.7109375" style="5" customWidth="1"/>
    <col min="15880" max="15880" width="15.5703125" style="5" customWidth="1"/>
    <col min="15881" max="16130" width="9.140625" style="5"/>
    <col min="16131" max="16131" width="37.7109375" style="5" customWidth="1"/>
    <col min="16132" max="16133" width="14.28515625" style="5" customWidth="1"/>
    <col min="16134" max="16134" width="13.5703125" style="5" customWidth="1"/>
    <col min="16135" max="16135" width="15.7109375" style="5" customWidth="1"/>
    <col min="16136" max="16136" width="15.5703125" style="5" customWidth="1"/>
    <col min="16137" max="16384" width="9.140625" style="5"/>
  </cols>
  <sheetData>
    <row r="1" spans="2:15">
      <c r="B1" s="363"/>
      <c r="C1" s="363"/>
      <c r="D1" s="364" t="e" vm="1">
        <v>#VALUE!</v>
      </c>
    </row>
    <row r="2" spans="2:15">
      <c r="B2" s="363"/>
      <c r="C2" s="363"/>
      <c r="D2" s="364"/>
    </row>
    <row r="3" spans="2:15">
      <c r="B3" s="363"/>
      <c r="C3" s="363"/>
      <c r="D3" s="364"/>
    </row>
    <row r="4" spans="2:15">
      <c r="B4" s="363"/>
      <c r="C4" s="363"/>
      <c r="D4" s="364"/>
    </row>
    <row r="5" spans="2:15" ht="24" customHeight="1">
      <c r="B5" s="1" t="s">
        <v>103</v>
      </c>
      <c r="C5" s="2"/>
      <c r="D5" s="365"/>
      <c r="E5" s="3"/>
      <c r="F5" s="3"/>
    </row>
    <row r="6" spans="2:15" ht="24" customHeight="1">
      <c r="B6" s="31" t="s">
        <v>0</v>
      </c>
      <c r="C6" s="121"/>
      <c r="D6" s="219" t="s">
        <v>1</v>
      </c>
      <c r="E6" s="219" t="s">
        <v>2</v>
      </c>
      <c r="F6" s="219" t="s">
        <v>3</v>
      </c>
      <c r="G6" s="219" t="s">
        <v>4</v>
      </c>
      <c r="H6" s="219" t="s">
        <v>5</v>
      </c>
    </row>
    <row r="7" spans="2:15" ht="17.25" customHeight="1">
      <c r="B7" s="23" t="s">
        <v>6</v>
      </c>
      <c r="C7" s="320" t="s">
        <v>122</v>
      </c>
      <c r="D7" s="6">
        <v>60</v>
      </c>
      <c r="E7" s="6">
        <v>61.4</v>
      </c>
      <c r="F7" s="6">
        <v>4.47</v>
      </c>
      <c r="G7" s="6">
        <v>3.02</v>
      </c>
      <c r="H7" s="6">
        <v>3.81</v>
      </c>
    </row>
    <row r="8" spans="2:15" ht="17.25" customHeight="1">
      <c r="B8" s="23" t="s">
        <v>15</v>
      </c>
      <c r="C8" s="320" t="s">
        <v>123</v>
      </c>
      <c r="D8" s="6">
        <v>60</v>
      </c>
      <c r="E8" s="6">
        <v>58.5</v>
      </c>
      <c r="F8" s="6">
        <v>4.6500000000000004</v>
      </c>
      <c r="G8" s="6">
        <v>3.47</v>
      </c>
      <c r="H8" s="6">
        <v>2.14</v>
      </c>
    </row>
    <row r="9" spans="2:15">
      <c r="B9" s="24"/>
      <c r="C9" s="320" t="s">
        <v>26</v>
      </c>
      <c r="D9" s="6">
        <v>60</v>
      </c>
      <c r="E9" s="6">
        <v>48.359999999999992</v>
      </c>
      <c r="F9" s="6">
        <v>10.185</v>
      </c>
      <c r="G9" s="6">
        <v>0.3</v>
      </c>
      <c r="H9" s="6">
        <v>1.7849999999999999</v>
      </c>
    </row>
    <row r="10" spans="2:15" s="4" customFormat="1">
      <c r="B10" s="24"/>
      <c r="C10" s="320" t="s">
        <v>32</v>
      </c>
      <c r="D10" s="6">
        <v>60</v>
      </c>
      <c r="E10" s="6">
        <v>76.891799999999989</v>
      </c>
      <c r="F10" s="6">
        <v>16.295399999999997</v>
      </c>
      <c r="G10" s="6">
        <v>0.41339999999999993</v>
      </c>
      <c r="H10" s="6">
        <v>2.3615999999999997</v>
      </c>
      <c r="L10" s="5"/>
      <c r="M10" s="5"/>
      <c r="N10" s="5"/>
      <c r="O10" s="5"/>
    </row>
    <row r="11" spans="2:15">
      <c r="B11" s="24"/>
      <c r="C11" s="320" t="s">
        <v>24</v>
      </c>
      <c r="D11" s="6">
        <v>50</v>
      </c>
      <c r="E11" s="6">
        <v>17.236499999999999</v>
      </c>
      <c r="F11" s="6">
        <v>4.5220000000000002</v>
      </c>
      <c r="G11" s="6">
        <v>0.1065</v>
      </c>
      <c r="H11" s="6">
        <v>0.31900000000000001</v>
      </c>
      <c r="L11" s="4"/>
      <c r="M11" s="4"/>
      <c r="N11" s="4"/>
      <c r="O11" s="4"/>
    </row>
    <row r="12" spans="2:15">
      <c r="B12" s="24"/>
      <c r="C12" s="320" t="s">
        <v>25</v>
      </c>
      <c r="D12" s="6">
        <v>10</v>
      </c>
      <c r="E12" s="6">
        <v>4.1116999999999999</v>
      </c>
      <c r="F12" s="6">
        <v>0.54580000000000006</v>
      </c>
      <c r="G12" s="6">
        <v>4.9100000000000005E-2</v>
      </c>
      <c r="H12" s="6">
        <v>0.38</v>
      </c>
      <c r="L12" s="4"/>
      <c r="M12" s="4"/>
      <c r="N12" s="4"/>
      <c r="O12" s="4"/>
    </row>
    <row r="13" spans="2:15">
      <c r="B13" s="24"/>
      <c r="C13" s="320" t="s">
        <v>53</v>
      </c>
      <c r="D13" s="6">
        <v>50</v>
      </c>
      <c r="E13" s="6">
        <v>20.9</v>
      </c>
      <c r="F13" s="6">
        <v>4.7975000000000003</v>
      </c>
      <c r="G13" s="6">
        <v>9.8500000000000004E-2</v>
      </c>
      <c r="H13" s="6">
        <v>0.85550000000000004</v>
      </c>
      <c r="L13" s="4"/>
      <c r="M13" s="4"/>
      <c r="N13" s="4"/>
      <c r="O13" s="4"/>
    </row>
    <row r="14" spans="2:15">
      <c r="B14" s="24"/>
      <c r="C14" s="320" t="s">
        <v>23</v>
      </c>
      <c r="D14" s="12">
        <v>30</v>
      </c>
      <c r="E14" s="6">
        <v>5.07</v>
      </c>
      <c r="F14" s="6">
        <v>1.1000000000000001</v>
      </c>
      <c r="G14" s="6">
        <v>0.05</v>
      </c>
      <c r="H14" s="6">
        <v>0.26</v>
      </c>
    </row>
    <row r="15" spans="2:15">
      <c r="B15" s="24"/>
      <c r="C15" s="320" t="s">
        <v>21</v>
      </c>
      <c r="D15" s="6">
        <v>15</v>
      </c>
      <c r="E15" s="6">
        <v>91.745249999999999</v>
      </c>
      <c r="F15" s="6">
        <v>1.9462499999999998</v>
      </c>
      <c r="G15" s="6">
        <v>8.0107499999999998</v>
      </c>
      <c r="H15" s="6">
        <v>3.8287499999999994</v>
      </c>
    </row>
    <row r="16" spans="2:15">
      <c r="B16" s="24"/>
      <c r="C16" s="320" t="s">
        <v>43</v>
      </c>
      <c r="D16" s="6">
        <v>25</v>
      </c>
      <c r="E16" s="6">
        <v>14.1</v>
      </c>
      <c r="F16" s="6">
        <v>1.22</v>
      </c>
      <c r="G16" s="6">
        <v>0.64</v>
      </c>
      <c r="H16" s="6">
        <v>0.86</v>
      </c>
    </row>
    <row r="17" spans="2:10">
      <c r="B17" s="24"/>
      <c r="C17" s="320" t="s">
        <v>144</v>
      </c>
      <c r="D17" s="6">
        <v>25</v>
      </c>
      <c r="E17" s="6">
        <v>12.132199999999999</v>
      </c>
      <c r="F17" s="6">
        <v>2.9455</v>
      </c>
      <c r="G17" s="6">
        <v>1.2500000000000001E-2</v>
      </c>
      <c r="H17" s="6">
        <v>9.0749999999999997E-2</v>
      </c>
    </row>
    <row r="18" spans="2:10">
      <c r="B18" s="24"/>
      <c r="C18" s="320" t="s">
        <v>44</v>
      </c>
      <c r="D18" s="7">
        <v>50</v>
      </c>
      <c r="E18" s="6">
        <v>37.372999999999998</v>
      </c>
      <c r="F18" s="6">
        <v>6.0614999999999997</v>
      </c>
      <c r="G18" s="6">
        <v>0.75</v>
      </c>
      <c r="H18" s="6">
        <v>1.6</v>
      </c>
    </row>
    <row r="19" spans="2:10">
      <c r="B19" s="24"/>
      <c r="C19" s="320" t="s">
        <v>45</v>
      </c>
      <c r="D19" s="7">
        <v>50</v>
      </c>
      <c r="E19" s="6">
        <v>0.2</v>
      </c>
      <c r="F19" s="6">
        <v>0</v>
      </c>
      <c r="G19" s="6">
        <v>0</v>
      </c>
      <c r="H19" s="6">
        <v>0.05</v>
      </c>
    </row>
    <row r="20" spans="2:10">
      <c r="B20" s="24"/>
      <c r="C20" s="320" t="s">
        <v>20</v>
      </c>
      <c r="D20" s="6">
        <v>50</v>
      </c>
      <c r="E20" s="6">
        <v>123.1</v>
      </c>
      <c r="F20" s="6">
        <v>26.15</v>
      </c>
      <c r="G20" s="6">
        <v>1</v>
      </c>
      <c r="H20" s="6">
        <v>3.5750000000000002</v>
      </c>
      <c r="J20" s="8"/>
    </row>
    <row r="21" spans="2:10">
      <c r="B21" s="24"/>
      <c r="C21" s="320" t="s">
        <v>9</v>
      </c>
      <c r="D21" s="6">
        <v>100</v>
      </c>
      <c r="E21" s="6">
        <v>39.979999999999997</v>
      </c>
      <c r="F21" s="6">
        <v>11.94</v>
      </c>
      <c r="G21" s="6">
        <v>0</v>
      </c>
      <c r="H21" s="6">
        <v>0.3</v>
      </c>
      <c r="J21" s="8"/>
    </row>
    <row r="22" spans="2:10" ht="15.75">
      <c r="B22" s="26"/>
      <c r="C22" s="321" t="s">
        <v>7</v>
      </c>
      <c r="D22" s="9"/>
      <c r="E22" s="10">
        <f>SUM(E7:E21)</f>
        <v>611.10044999999991</v>
      </c>
      <c r="F22" s="10">
        <f t="shared" ref="F22:H22" si="0">SUM(F7:F21)</f>
        <v>96.828949999999992</v>
      </c>
      <c r="G22" s="10">
        <f t="shared" si="0"/>
        <v>17.920749999999998</v>
      </c>
      <c r="H22" s="10">
        <f t="shared" si="0"/>
        <v>22.215600000000002</v>
      </c>
    </row>
    <row r="23" spans="2:10" ht="24" customHeight="1">
      <c r="B23" s="31" t="s">
        <v>8</v>
      </c>
      <c r="C23" s="121"/>
      <c r="D23" s="219" t="s">
        <v>1</v>
      </c>
      <c r="E23" s="219" t="s">
        <v>2</v>
      </c>
      <c r="F23" s="219" t="s">
        <v>3</v>
      </c>
      <c r="G23" s="219" t="s">
        <v>4</v>
      </c>
      <c r="H23" s="219" t="s">
        <v>5</v>
      </c>
    </row>
    <row r="24" spans="2:10">
      <c r="B24" s="23" t="s">
        <v>6</v>
      </c>
      <c r="C24" s="320" t="s">
        <v>124</v>
      </c>
      <c r="D24" s="6">
        <v>125</v>
      </c>
      <c r="E24" s="6">
        <v>82.5</v>
      </c>
      <c r="F24" s="6">
        <v>6.41</v>
      </c>
      <c r="G24" s="6">
        <v>3.96</v>
      </c>
      <c r="H24" s="6">
        <v>4.57</v>
      </c>
    </row>
    <row r="25" spans="2:10">
      <c r="B25" s="23" t="s">
        <v>15</v>
      </c>
      <c r="C25" s="320" t="s">
        <v>125</v>
      </c>
      <c r="D25" s="6">
        <v>125</v>
      </c>
      <c r="E25" s="6">
        <v>48</v>
      </c>
      <c r="F25" s="6">
        <v>8.26</v>
      </c>
      <c r="G25" s="6">
        <v>0.19600000000000001</v>
      </c>
      <c r="H25" s="6">
        <v>2.1800000000000002</v>
      </c>
    </row>
    <row r="26" spans="2:10">
      <c r="B26" s="23"/>
      <c r="C26" s="320" t="s">
        <v>54</v>
      </c>
      <c r="D26" s="6">
        <v>30</v>
      </c>
      <c r="E26" s="6">
        <v>35.520000000000003</v>
      </c>
      <c r="F26" s="6">
        <v>1.2299999999999998</v>
      </c>
      <c r="G26" s="6">
        <v>3</v>
      </c>
      <c r="H26" s="6">
        <v>0.89999999999999991</v>
      </c>
    </row>
    <row r="27" spans="2:10">
      <c r="B27" s="24"/>
      <c r="C27" s="322" t="s">
        <v>161</v>
      </c>
      <c r="D27" s="6">
        <v>100</v>
      </c>
      <c r="E27" s="6">
        <v>149</v>
      </c>
      <c r="F27" s="6">
        <v>30.4</v>
      </c>
      <c r="G27" s="6">
        <v>1.95</v>
      </c>
      <c r="H27" s="6">
        <v>1.19</v>
      </c>
    </row>
    <row r="28" spans="2:10">
      <c r="B28" s="24"/>
      <c r="C28" s="322" t="s">
        <v>93</v>
      </c>
      <c r="D28" s="6">
        <v>100</v>
      </c>
      <c r="E28" s="6">
        <v>132</v>
      </c>
      <c r="F28" s="6">
        <v>13</v>
      </c>
      <c r="G28" s="6">
        <v>7.09</v>
      </c>
      <c r="H28" s="6">
        <v>3.09</v>
      </c>
    </row>
    <row r="29" spans="2:10">
      <c r="B29" s="24"/>
      <c r="C29" s="320" t="s">
        <v>43</v>
      </c>
      <c r="D29" s="6">
        <v>25</v>
      </c>
      <c r="E29" s="6">
        <v>14.1</v>
      </c>
      <c r="F29" s="6">
        <v>1.22</v>
      </c>
      <c r="G29" s="6">
        <v>0.64</v>
      </c>
      <c r="H29" s="6">
        <v>0.86</v>
      </c>
    </row>
    <row r="30" spans="2:10">
      <c r="B30" s="24"/>
      <c r="C30" s="320" t="s">
        <v>144</v>
      </c>
      <c r="D30" s="6">
        <v>25</v>
      </c>
      <c r="E30" s="6">
        <v>12.132199999999999</v>
      </c>
      <c r="F30" s="6">
        <v>2.9455</v>
      </c>
      <c r="G30" s="6">
        <v>1.2500000000000001E-2</v>
      </c>
      <c r="H30" s="6">
        <v>9.0749999999999997E-2</v>
      </c>
    </row>
    <row r="31" spans="2:10">
      <c r="B31" s="24"/>
      <c r="C31" s="322" t="s">
        <v>44</v>
      </c>
      <c r="D31" s="6">
        <v>25</v>
      </c>
      <c r="E31" s="6">
        <v>18.686499999999999</v>
      </c>
      <c r="F31" s="6">
        <v>3.0307499999999998</v>
      </c>
      <c r="G31" s="6">
        <v>0.375</v>
      </c>
      <c r="H31" s="6">
        <v>0.8</v>
      </c>
    </row>
    <row r="32" spans="2:10">
      <c r="B32" s="24"/>
      <c r="C32" s="320" t="s">
        <v>45</v>
      </c>
      <c r="D32" s="7">
        <v>50</v>
      </c>
      <c r="E32" s="6">
        <v>0.2</v>
      </c>
      <c r="F32" s="6">
        <v>0</v>
      </c>
      <c r="G32" s="6">
        <v>0</v>
      </c>
      <c r="H32" s="6">
        <v>0.05</v>
      </c>
    </row>
    <row r="33" spans="2:8">
      <c r="B33" s="24"/>
      <c r="C33" s="320" t="s">
        <v>20</v>
      </c>
      <c r="D33" s="6">
        <v>50</v>
      </c>
      <c r="E33" s="6">
        <v>123.1</v>
      </c>
      <c r="F33" s="6">
        <v>26.15</v>
      </c>
      <c r="G33" s="6">
        <v>1</v>
      </c>
      <c r="H33" s="6">
        <v>3.5750000000000002</v>
      </c>
    </row>
    <row r="34" spans="2:8">
      <c r="B34" s="23"/>
      <c r="C34" s="323" t="s">
        <v>61</v>
      </c>
      <c r="D34" s="11">
        <v>100</v>
      </c>
      <c r="E34" s="11">
        <v>35.628</v>
      </c>
      <c r="F34" s="11">
        <v>9.1199999999999992</v>
      </c>
      <c r="G34" s="11">
        <v>0.1</v>
      </c>
      <c r="H34" s="11">
        <v>1.1000000000000001</v>
      </c>
    </row>
    <row r="35" spans="2:8" ht="15.75">
      <c r="B35" s="26"/>
      <c r="C35" s="321" t="s">
        <v>7</v>
      </c>
      <c r="D35" s="9"/>
      <c r="E35" s="10">
        <f>SUM(E24:E34)</f>
        <v>650.86670000000004</v>
      </c>
      <c r="F35" s="10">
        <f t="shared" ref="F35:H35" si="1">SUM(F24:F34)</f>
        <v>101.76625000000001</v>
      </c>
      <c r="G35" s="10">
        <f t="shared" si="1"/>
        <v>18.323499999999999</v>
      </c>
      <c r="H35" s="10">
        <f t="shared" si="1"/>
        <v>18.405750000000001</v>
      </c>
    </row>
    <row r="36" spans="2:8" ht="24" customHeight="1">
      <c r="B36" s="31" t="s">
        <v>10</v>
      </c>
      <c r="C36" s="121"/>
      <c r="D36" s="219" t="s">
        <v>1</v>
      </c>
      <c r="E36" s="219" t="s">
        <v>2</v>
      </c>
      <c r="F36" s="219" t="s">
        <v>3</v>
      </c>
      <c r="G36" s="219" t="s">
        <v>4</v>
      </c>
      <c r="H36" s="219" t="s">
        <v>5</v>
      </c>
    </row>
    <row r="37" spans="2:8" ht="29.25" customHeight="1">
      <c r="B37" s="251" t="s">
        <v>6</v>
      </c>
      <c r="C37" s="324" t="s">
        <v>126</v>
      </c>
      <c r="D37" s="252">
        <v>50</v>
      </c>
      <c r="E37" s="252">
        <v>76.7</v>
      </c>
      <c r="F37" s="252">
        <v>1.29</v>
      </c>
      <c r="G37" s="252">
        <v>2.77</v>
      </c>
      <c r="H37" s="252">
        <v>11.6</v>
      </c>
    </row>
    <row r="38" spans="2:8">
      <c r="B38" s="251" t="s">
        <v>15</v>
      </c>
      <c r="C38" s="320" t="s">
        <v>127</v>
      </c>
      <c r="D38" s="253">
        <v>50</v>
      </c>
      <c r="E38" s="253">
        <v>51.6</v>
      </c>
      <c r="F38" s="253">
        <v>8.81</v>
      </c>
      <c r="G38" s="253">
        <v>0.76500000000000001</v>
      </c>
      <c r="H38" s="253">
        <v>1.5</v>
      </c>
    </row>
    <row r="39" spans="2:8">
      <c r="B39" s="24"/>
      <c r="C39" s="320" t="s">
        <v>19</v>
      </c>
      <c r="D39" s="6">
        <v>60</v>
      </c>
      <c r="E39" s="12">
        <v>45.920400000000001</v>
      </c>
      <c r="F39" s="12">
        <v>9.5076000000000001</v>
      </c>
      <c r="G39" s="12">
        <v>0.36599999999999999</v>
      </c>
      <c r="H39" s="12">
        <v>1.4177999999999999</v>
      </c>
    </row>
    <row r="40" spans="2:8" s="4" customFormat="1">
      <c r="B40" s="24"/>
      <c r="C40" s="320" t="s">
        <v>22</v>
      </c>
      <c r="D40" s="6">
        <v>60</v>
      </c>
      <c r="E40" s="12">
        <v>77.2</v>
      </c>
      <c r="F40" s="12">
        <v>17.2</v>
      </c>
      <c r="G40" s="12">
        <v>0.159</v>
      </c>
      <c r="H40" s="12">
        <v>1.5</v>
      </c>
    </row>
    <row r="41" spans="2:8" s="4" customFormat="1">
      <c r="B41" s="24"/>
      <c r="C41" s="320" t="s">
        <v>27</v>
      </c>
      <c r="D41" s="6">
        <v>50</v>
      </c>
      <c r="E41" s="12">
        <v>12.092000000000001</v>
      </c>
      <c r="F41" s="12">
        <v>2.78</v>
      </c>
      <c r="G41" s="12">
        <v>0.1</v>
      </c>
      <c r="H41" s="12">
        <v>0.55000000000000004</v>
      </c>
    </row>
    <row r="42" spans="2:8" s="4" customFormat="1">
      <c r="B42" s="24"/>
      <c r="C42" s="320" t="s">
        <v>131</v>
      </c>
      <c r="D42" s="6">
        <v>50</v>
      </c>
      <c r="E42" s="12">
        <v>18.399999999999999</v>
      </c>
      <c r="F42" s="12">
        <v>3.96</v>
      </c>
      <c r="G42" s="12">
        <v>3.1E-2</v>
      </c>
      <c r="H42" s="12">
        <v>0.43099999999999999</v>
      </c>
    </row>
    <row r="43" spans="2:8" s="4" customFormat="1">
      <c r="B43" s="24"/>
      <c r="C43" s="320" t="s">
        <v>55</v>
      </c>
      <c r="D43" s="6">
        <v>5</v>
      </c>
      <c r="E43" s="12">
        <v>32.189399999999999</v>
      </c>
      <c r="F43" s="12">
        <v>9.7050000000000011E-2</v>
      </c>
      <c r="G43" s="12">
        <v>3.5305500000000003</v>
      </c>
      <c r="H43" s="12">
        <v>1.3550000000000001E-2</v>
      </c>
    </row>
    <row r="44" spans="2:8" s="4" customFormat="1">
      <c r="B44" s="24"/>
      <c r="C44" s="320" t="s">
        <v>58</v>
      </c>
      <c r="D44" s="6">
        <v>50</v>
      </c>
      <c r="E44" s="12">
        <v>7.1</v>
      </c>
      <c r="F44" s="12">
        <v>1.21</v>
      </c>
      <c r="G44" s="12">
        <v>0.08</v>
      </c>
      <c r="H44" s="12">
        <v>0.67</v>
      </c>
    </row>
    <row r="45" spans="2:8">
      <c r="B45" s="24"/>
      <c r="C45" s="320" t="s">
        <v>39</v>
      </c>
      <c r="D45" s="6">
        <v>30</v>
      </c>
      <c r="E45" s="6">
        <v>13.507999999999999</v>
      </c>
      <c r="F45" s="6">
        <v>2.9950000000000006</v>
      </c>
      <c r="G45" s="6">
        <v>0.18000000000000005</v>
      </c>
      <c r="H45" s="6">
        <v>0.48000000000000004</v>
      </c>
    </row>
    <row r="46" spans="2:8">
      <c r="B46" s="24"/>
      <c r="C46" s="320" t="s">
        <v>21</v>
      </c>
      <c r="D46" s="6">
        <v>10</v>
      </c>
      <c r="E46" s="6">
        <v>61.163499999999999</v>
      </c>
      <c r="F46" s="6">
        <v>1.2975000000000001</v>
      </c>
      <c r="G46" s="6">
        <v>5.3405000000000005</v>
      </c>
      <c r="H46" s="6">
        <v>2.5525000000000002</v>
      </c>
    </row>
    <row r="47" spans="2:8">
      <c r="B47" s="24"/>
      <c r="C47" s="320" t="s">
        <v>43</v>
      </c>
      <c r="D47" s="6">
        <v>25</v>
      </c>
      <c r="E47" s="6">
        <v>14.1</v>
      </c>
      <c r="F47" s="6">
        <v>1.22</v>
      </c>
      <c r="G47" s="6">
        <v>0.64</v>
      </c>
      <c r="H47" s="6">
        <v>0.86</v>
      </c>
    </row>
    <row r="48" spans="2:8">
      <c r="B48" s="24"/>
      <c r="C48" s="320" t="s">
        <v>144</v>
      </c>
      <c r="D48" s="6">
        <v>25</v>
      </c>
      <c r="E48" s="6">
        <v>12.132199999999999</v>
      </c>
      <c r="F48" s="6">
        <v>2.9455</v>
      </c>
      <c r="G48" s="6">
        <v>1.2500000000000001E-2</v>
      </c>
      <c r="H48" s="6">
        <v>9.0749999999999997E-2</v>
      </c>
    </row>
    <row r="49" spans="2:17">
      <c r="B49" s="24"/>
      <c r="C49" s="320" t="s">
        <v>44</v>
      </c>
      <c r="D49" s="7">
        <v>25</v>
      </c>
      <c r="E49" s="6">
        <v>18.686499999999999</v>
      </c>
      <c r="F49" s="6">
        <v>3.0307499999999998</v>
      </c>
      <c r="G49" s="6">
        <v>0.375</v>
      </c>
      <c r="H49" s="6">
        <v>0.8</v>
      </c>
    </row>
    <row r="50" spans="2:17">
      <c r="B50" s="24"/>
      <c r="C50" s="320" t="s">
        <v>45</v>
      </c>
      <c r="D50" s="7">
        <v>50</v>
      </c>
      <c r="E50" s="6">
        <v>0.2</v>
      </c>
      <c r="F50" s="6">
        <v>0</v>
      </c>
      <c r="G50" s="6">
        <v>0</v>
      </c>
      <c r="H50" s="6">
        <v>0.05</v>
      </c>
    </row>
    <row r="51" spans="2:17">
      <c r="B51" s="24"/>
      <c r="C51" s="320" t="s">
        <v>20</v>
      </c>
      <c r="D51" s="6">
        <v>50</v>
      </c>
      <c r="E51" s="6">
        <v>123.1</v>
      </c>
      <c r="F51" s="6">
        <v>26.15</v>
      </c>
      <c r="G51" s="6">
        <v>1</v>
      </c>
      <c r="H51" s="6">
        <v>3.5750000000000002</v>
      </c>
    </row>
    <row r="52" spans="2:17" ht="15.75">
      <c r="B52" s="30"/>
      <c r="C52" s="320" t="s">
        <v>35</v>
      </c>
      <c r="D52" s="6">
        <v>50</v>
      </c>
      <c r="E52" s="6">
        <v>24.038</v>
      </c>
      <c r="F52" s="6">
        <v>6.74</v>
      </c>
      <c r="G52" s="6">
        <v>0</v>
      </c>
      <c r="H52" s="6">
        <v>0</v>
      </c>
      <c r="I52" s="8"/>
    </row>
    <row r="53" spans="2:17" ht="15.75">
      <c r="B53" s="26"/>
      <c r="C53" s="321" t="s">
        <v>7</v>
      </c>
      <c r="D53" s="9"/>
      <c r="E53" s="10">
        <f>SUM(E37:E52)</f>
        <v>588.13</v>
      </c>
      <c r="F53" s="10">
        <f t="shared" ref="F53:H53" si="2">SUM(F37:F52)</f>
        <v>89.233400000000003</v>
      </c>
      <c r="G53" s="10">
        <f t="shared" si="2"/>
        <v>15.349550000000001</v>
      </c>
      <c r="H53" s="10">
        <f t="shared" si="2"/>
        <v>26.090600000000006</v>
      </c>
    </row>
    <row r="54" spans="2:17" ht="24" customHeight="1">
      <c r="B54" s="31" t="s">
        <v>11</v>
      </c>
      <c r="C54" s="121"/>
      <c r="D54" s="219" t="s">
        <v>1</v>
      </c>
      <c r="E54" s="219" t="s">
        <v>2</v>
      </c>
      <c r="F54" s="219" t="s">
        <v>3</v>
      </c>
      <c r="G54" s="219" t="s">
        <v>4</v>
      </c>
      <c r="H54" s="219" t="s">
        <v>5</v>
      </c>
      <c r="J54" s="13"/>
      <c r="L54" s="14"/>
      <c r="M54" s="8"/>
      <c r="N54" s="8"/>
      <c r="O54" s="8"/>
      <c r="P54" s="8"/>
      <c r="Q54" s="8"/>
    </row>
    <row r="55" spans="2:17">
      <c r="B55" s="23" t="s">
        <v>6</v>
      </c>
      <c r="C55" s="325" t="s">
        <v>132</v>
      </c>
      <c r="D55" s="12">
        <v>125</v>
      </c>
      <c r="E55" s="12">
        <v>66.7</v>
      </c>
      <c r="F55" s="12">
        <v>6.54</v>
      </c>
      <c r="G55" s="12">
        <v>2.34</v>
      </c>
      <c r="H55" s="12">
        <v>3.72</v>
      </c>
      <c r="L55" s="14"/>
      <c r="M55" s="8"/>
      <c r="N55" s="8"/>
      <c r="O55" s="8"/>
      <c r="P55" s="8"/>
      <c r="Q55" s="8"/>
    </row>
    <row r="56" spans="2:17">
      <c r="B56" s="23" t="s">
        <v>15</v>
      </c>
      <c r="C56" s="320" t="s">
        <v>40</v>
      </c>
      <c r="D56" s="6">
        <v>125</v>
      </c>
      <c r="E56" s="6">
        <v>122.99125000000001</v>
      </c>
      <c r="F56" s="6">
        <v>18.151250000000001</v>
      </c>
      <c r="G56" s="6">
        <v>4.7299999999999995</v>
      </c>
      <c r="H56" s="6">
        <v>3.37</v>
      </c>
    </row>
    <row r="57" spans="2:17">
      <c r="B57" s="24"/>
      <c r="C57" s="322" t="s">
        <v>129</v>
      </c>
      <c r="D57" s="6">
        <v>100</v>
      </c>
      <c r="E57" s="6">
        <v>138</v>
      </c>
      <c r="F57" s="6">
        <v>15.9</v>
      </c>
      <c r="G57" s="6">
        <v>6.43</v>
      </c>
      <c r="H57" s="6">
        <v>3.85</v>
      </c>
    </row>
    <row r="58" spans="2:17">
      <c r="B58" s="24"/>
      <c r="C58" s="322" t="s">
        <v>99</v>
      </c>
      <c r="D58" s="6">
        <v>100</v>
      </c>
      <c r="E58" s="6">
        <v>241</v>
      </c>
      <c r="F58" s="6">
        <v>32.5</v>
      </c>
      <c r="G58" s="6">
        <v>9.31</v>
      </c>
      <c r="H58" s="6">
        <v>6.13</v>
      </c>
    </row>
    <row r="59" spans="2:17">
      <c r="B59" s="23"/>
      <c r="C59" s="320" t="s">
        <v>43</v>
      </c>
      <c r="D59" s="6">
        <v>25</v>
      </c>
      <c r="E59" s="6">
        <v>14.1</v>
      </c>
      <c r="F59" s="6">
        <v>1.22</v>
      </c>
      <c r="G59" s="6">
        <v>0.64</v>
      </c>
      <c r="H59" s="6">
        <v>0.86</v>
      </c>
    </row>
    <row r="60" spans="2:17">
      <c r="B60" s="23"/>
      <c r="C60" s="320" t="s">
        <v>144</v>
      </c>
      <c r="D60" s="97">
        <v>25</v>
      </c>
      <c r="E60" s="6">
        <v>12.132199999999999</v>
      </c>
      <c r="F60" s="6">
        <v>2.9455</v>
      </c>
      <c r="G60" s="6">
        <v>1.2500000000000001E-2</v>
      </c>
      <c r="H60" s="6">
        <v>9.0749999999999997E-2</v>
      </c>
    </row>
    <row r="61" spans="2:17">
      <c r="B61" s="23"/>
      <c r="C61" s="320" t="s">
        <v>44</v>
      </c>
      <c r="D61" s="7">
        <v>25</v>
      </c>
      <c r="E61" s="6">
        <v>18.686499999999999</v>
      </c>
      <c r="F61" s="6">
        <v>3.0307499999999998</v>
      </c>
      <c r="G61" s="6">
        <v>0.375</v>
      </c>
      <c r="H61" s="6">
        <v>0.8</v>
      </c>
    </row>
    <row r="62" spans="2:17">
      <c r="B62" s="23"/>
      <c r="C62" s="320" t="s">
        <v>45</v>
      </c>
      <c r="D62" s="7">
        <v>50</v>
      </c>
      <c r="E62" s="6">
        <v>0.2</v>
      </c>
      <c r="F62" s="6">
        <v>0</v>
      </c>
      <c r="G62" s="6">
        <v>0</v>
      </c>
      <c r="H62" s="6">
        <v>0.05</v>
      </c>
    </row>
    <row r="63" spans="2:17">
      <c r="B63" s="24"/>
      <c r="C63" s="320" t="s">
        <v>20</v>
      </c>
      <c r="D63" s="6">
        <v>50</v>
      </c>
      <c r="E63" s="6">
        <v>123.1</v>
      </c>
      <c r="F63" s="6">
        <v>26.15</v>
      </c>
      <c r="G63" s="6">
        <v>1</v>
      </c>
      <c r="H63" s="6">
        <v>3.5750000000000002</v>
      </c>
    </row>
    <row r="64" spans="2:17">
      <c r="B64" s="24"/>
      <c r="C64" s="320" t="s">
        <v>62</v>
      </c>
      <c r="D64" s="6">
        <v>100</v>
      </c>
      <c r="E64" s="6">
        <v>32.4</v>
      </c>
      <c r="F64" s="6">
        <v>8.5</v>
      </c>
      <c r="G64" s="6">
        <v>0.2</v>
      </c>
      <c r="H64" s="6">
        <v>0.6</v>
      </c>
    </row>
    <row r="65" spans="2:8" ht="15.75">
      <c r="B65" s="34"/>
      <c r="C65" s="321" t="s">
        <v>7</v>
      </c>
      <c r="D65" s="9"/>
      <c r="E65" s="10">
        <f>SUM(E55:E64)</f>
        <v>769.30995000000019</v>
      </c>
      <c r="F65" s="10">
        <f t="shared" ref="F65:H65" si="3">SUM(F55:F64)</f>
        <v>114.9375</v>
      </c>
      <c r="G65" s="10">
        <f t="shared" si="3"/>
        <v>25.037500000000001</v>
      </c>
      <c r="H65" s="10">
        <f t="shared" si="3"/>
        <v>23.045750000000002</v>
      </c>
    </row>
    <row r="66" spans="2:8" ht="24" customHeight="1">
      <c r="B66" s="31" t="s">
        <v>12</v>
      </c>
      <c r="C66" s="121"/>
      <c r="D66" s="219" t="s">
        <v>1</v>
      </c>
      <c r="E66" s="219" t="s">
        <v>2</v>
      </c>
      <c r="F66" s="219" t="s">
        <v>3</v>
      </c>
      <c r="G66" s="219" t="s">
        <v>4</v>
      </c>
      <c r="H66" s="219" t="s">
        <v>5</v>
      </c>
    </row>
    <row r="67" spans="2:8" ht="16.5" customHeight="1">
      <c r="B67" s="24" t="s">
        <v>6</v>
      </c>
      <c r="C67" s="277" t="s">
        <v>128</v>
      </c>
      <c r="D67" s="96">
        <v>125</v>
      </c>
      <c r="E67" s="6">
        <v>195</v>
      </c>
      <c r="F67" s="6">
        <v>26.125</v>
      </c>
      <c r="G67" s="6">
        <v>5.4249999999999998</v>
      </c>
      <c r="H67" s="6">
        <v>9.15</v>
      </c>
    </row>
    <row r="68" spans="2:8" ht="16.5" customHeight="1">
      <c r="B68" s="24" t="s">
        <v>15</v>
      </c>
      <c r="C68" s="277" t="s">
        <v>133</v>
      </c>
      <c r="D68" s="96">
        <v>125</v>
      </c>
      <c r="E68" s="6">
        <v>183.75</v>
      </c>
      <c r="F68" s="6">
        <v>19.875</v>
      </c>
      <c r="G68" s="6">
        <v>8.8249999999999993</v>
      </c>
      <c r="H68" s="6">
        <v>5.15</v>
      </c>
    </row>
    <row r="69" spans="2:8" ht="16.5" customHeight="1">
      <c r="B69" s="24"/>
      <c r="C69" s="277" t="s">
        <v>134</v>
      </c>
      <c r="D69" s="96">
        <v>50</v>
      </c>
      <c r="E69" s="6">
        <v>21.9</v>
      </c>
      <c r="F69" s="6">
        <v>2.75</v>
      </c>
      <c r="G69" s="6">
        <v>0.24</v>
      </c>
      <c r="H69" s="6">
        <v>1.89</v>
      </c>
    </row>
    <row r="70" spans="2:8" ht="16.5" customHeight="1">
      <c r="B70" s="24"/>
      <c r="C70" s="277" t="s">
        <v>130</v>
      </c>
      <c r="D70" s="96">
        <v>50</v>
      </c>
      <c r="E70" s="6">
        <v>44.3</v>
      </c>
      <c r="F70" s="6">
        <v>5.6</v>
      </c>
      <c r="G70" s="6">
        <v>1.98</v>
      </c>
      <c r="H70" s="6">
        <v>0.93300000000000005</v>
      </c>
    </row>
    <row r="71" spans="2:8">
      <c r="B71" s="24"/>
      <c r="C71" s="277" t="s">
        <v>36</v>
      </c>
      <c r="D71" s="87">
        <v>5</v>
      </c>
      <c r="E71" s="76">
        <v>32.189399999999999</v>
      </c>
      <c r="F71" s="76">
        <v>9.7050000000000011E-2</v>
      </c>
      <c r="G71" s="76">
        <v>3.5305500000000003</v>
      </c>
      <c r="H71" s="76">
        <v>1.3550000000000001E-2</v>
      </c>
    </row>
    <row r="72" spans="2:8">
      <c r="B72" s="24"/>
      <c r="C72" s="277" t="s">
        <v>56</v>
      </c>
      <c r="D72" s="96">
        <v>50</v>
      </c>
      <c r="E72" s="6">
        <v>24.077999999999999</v>
      </c>
      <c r="F72" s="6">
        <v>3.843</v>
      </c>
      <c r="G72" s="6">
        <v>1.0840000000000001</v>
      </c>
      <c r="H72" s="6">
        <v>0.29399999999999998</v>
      </c>
    </row>
    <row r="73" spans="2:8" ht="15.75">
      <c r="B73" s="30"/>
      <c r="C73" s="277" t="s">
        <v>28</v>
      </c>
      <c r="D73" s="96">
        <v>30</v>
      </c>
      <c r="E73" s="6">
        <v>15.995600000000001</v>
      </c>
      <c r="F73" s="6">
        <v>3.5040000000000004</v>
      </c>
      <c r="G73" s="6">
        <v>0.09</v>
      </c>
      <c r="H73" s="6">
        <v>0.91800000000000004</v>
      </c>
    </row>
    <row r="74" spans="2:8">
      <c r="B74" s="24"/>
      <c r="C74" s="320" t="s">
        <v>21</v>
      </c>
      <c r="D74" s="6">
        <v>10</v>
      </c>
      <c r="E74" s="6">
        <v>61.163499999999999</v>
      </c>
      <c r="F74" s="6">
        <v>1.2975000000000001</v>
      </c>
      <c r="G74" s="6">
        <v>5.3405000000000005</v>
      </c>
      <c r="H74" s="6">
        <v>2.5525000000000002</v>
      </c>
    </row>
    <row r="75" spans="2:8">
      <c r="B75" s="24"/>
      <c r="C75" s="320" t="s">
        <v>43</v>
      </c>
      <c r="D75" s="6">
        <v>25</v>
      </c>
      <c r="E75" s="6">
        <v>14.1</v>
      </c>
      <c r="F75" s="6">
        <v>1.22</v>
      </c>
      <c r="G75" s="6">
        <v>0.64</v>
      </c>
      <c r="H75" s="6">
        <v>0.86</v>
      </c>
    </row>
    <row r="76" spans="2:8">
      <c r="B76" s="24"/>
      <c r="C76" s="277" t="s">
        <v>144</v>
      </c>
      <c r="D76" s="97">
        <v>25</v>
      </c>
      <c r="E76" s="6">
        <v>12.132199999999999</v>
      </c>
      <c r="F76" s="6">
        <v>2.9455</v>
      </c>
      <c r="G76" s="6">
        <v>1.2500000000000001E-2</v>
      </c>
      <c r="H76" s="6">
        <v>9.0749999999999997E-2</v>
      </c>
    </row>
    <row r="77" spans="2:8">
      <c r="B77" s="24"/>
      <c r="C77" s="277" t="s">
        <v>44</v>
      </c>
      <c r="D77" s="97">
        <v>25</v>
      </c>
      <c r="E77" s="6">
        <v>18.686499999999999</v>
      </c>
      <c r="F77" s="6">
        <v>3.0307499999999998</v>
      </c>
      <c r="G77" s="6">
        <v>0.375</v>
      </c>
      <c r="H77" s="6">
        <v>0.8</v>
      </c>
    </row>
    <row r="78" spans="2:8">
      <c r="B78" s="24"/>
      <c r="C78" s="277" t="s">
        <v>45</v>
      </c>
      <c r="D78" s="97">
        <v>50</v>
      </c>
      <c r="E78" s="6">
        <v>0.2</v>
      </c>
      <c r="F78" s="6">
        <v>0</v>
      </c>
      <c r="G78" s="6">
        <v>0</v>
      </c>
      <c r="H78" s="6">
        <v>0.05</v>
      </c>
    </row>
    <row r="79" spans="2:8" ht="15.75">
      <c r="B79" s="30"/>
      <c r="C79" s="277" t="s">
        <v>20</v>
      </c>
      <c r="D79" s="96">
        <v>50</v>
      </c>
      <c r="E79" s="6">
        <v>123.1</v>
      </c>
      <c r="F79" s="6">
        <v>26.15</v>
      </c>
      <c r="G79" s="6">
        <v>1</v>
      </c>
      <c r="H79" s="6">
        <v>3.5750000000000002</v>
      </c>
    </row>
    <row r="80" spans="2:8" ht="15.75">
      <c r="B80" s="30"/>
      <c r="C80" s="277" t="s">
        <v>35</v>
      </c>
      <c r="D80" s="96">
        <v>50</v>
      </c>
      <c r="E80" s="6">
        <v>24.038</v>
      </c>
      <c r="F80" s="6">
        <v>6.74</v>
      </c>
      <c r="G80" s="6">
        <v>0</v>
      </c>
      <c r="H80" s="6">
        <v>0</v>
      </c>
    </row>
    <row r="81" spans="2:16" ht="15.75">
      <c r="B81" s="270"/>
      <c r="C81" s="326" t="s">
        <v>7</v>
      </c>
      <c r="D81" s="269"/>
      <c r="E81" s="16">
        <f>SUM(E67:E80)</f>
        <v>770.6332000000001</v>
      </c>
      <c r="F81" s="16">
        <f t="shared" ref="F81:H81" si="4">SUM(F67:F80)</f>
        <v>103.1778</v>
      </c>
      <c r="G81" s="16">
        <f t="shared" si="4"/>
        <v>28.542550000000002</v>
      </c>
      <c r="H81" s="16">
        <f t="shared" si="4"/>
        <v>26.276799999999998</v>
      </c>
      <c r="K81" s="17"/>
      <c r="L81" s="8"/>
      <c r="M81" s="8"/>
      <c r="N81" s="8"/>
      <c r="O81" s="8"/>
      <c r="P81" s="8"/>
    </row>
    <row r="82" spans="2:16" ht="15.75">
      <c r="B82" s="368" t="s">
        <v>13</v>
      </c>
      <c r="C82" s="369"/>
      <c r="D82" s="370"/>
      <c r="E82" s="268">
        <f>AVERAGE(E22,E35,E53,E65,E81)</f>
        <v>678.00806000000011</v>
      </c>
      <c r="F82" s="19">
        <f>AVERAGE(F22,F35,F53,F65,F81)</f>
        <v>101.18877999999999</v>
      </c>
      <c r="G82" s="19">
        <f>AVERAGE(G22,G35,G53,G65,G81)</f>
        <v>21.034770000000002</v>
      </c>
      <c r="H82" s="19">
        <f>AVERAGE(H22,H35,H53,H65,H81)</f>
        <v>23.206900000000001</v>
      </c>
    </row>
    <row r="83" spans="2:16" ht="15.75">
      <c r="B83" s="366" t="s">
        <v>116</v>
      </c>
      <c r="C83" s="366"/>
      <c r="D83" s="366"/>
    </row>
    <row r="84" spans="2:16">
      <c r="B84" s="361" t="s">
        <v>108</v>
      </c>
      <c r="C84" s="361"/>
      <c r="D84" s="361"/>
    </row>
    <row r="85" spans="2:16">
      <c r="B85" s="361" t="s">
        <v>109</v>
      </c>
      <c r="C85" s="361"/>
      <c r="D85" s="361"/>
    </row>
    <row r="86" spans="2:16" ht="33" customHeight="1">
      <c r="B86" s="367" t="s">
        <v>118</v>
      </c>
      <c r="C86" s="367"/>
      <c r="D86" s="367"/>
    </row>
    <row r="87" spans="2:16" ht="15.75">
      <c r="B87" s="362" t="s">
        <v>117</v>
      </c>
      <c r="C87" s="362"/>
      <c r="D87" s="362"/>
    </row>
    <row r="88" spans="2:16">
      <c r="B88" s="245" t="s">
        <v>112</v>
      </c>
      <c r="C88" s="361" t="s">
        <v>115</v>
      </c>
      <c r="D88" s="361"/>
    </row>
    <row r="89" spans="2:16">
      <c r="B89" s="245" t="s">
        <v>113</v>
      </c>
      <c r="C89" s="361" t="s">
        <v>114</v>
      </c>
      <c r="D89" s="361"/>
    </row>
    <row r="90" spans="2:16">
      <c r="B90" s="245" t="s">
        <v>107</v>
      </c>
      <c r="C90" s="361"/>
      <c r="D90" s="361"/>
    </row>
    <row r="91" spans="2:16" ht="15.75">
      <c r="B91" s="362" t="s">
        <v>110</v>
      </c>
      <c r="C91" s="362"/>
      <c r="D91" s="362"/>
    </row>
    <row r="92" spans="2:16">
      <c r="B92" s="361" t="s">
        <v>111</v>
      </c>
      <c r="C92" s="361"/>
      <c r="D92" s="361"/>
    </row>
  </sheetData>
  <mergeCells count="13">
    <mergeCell ref="C90:D90"/>
    <mergeCell ref="B91:D91"/>
    <mergeCell ref="B92:D92"/>
    <mergeCell ref="B1:C4"/>
    <mergeCell ref="D1:D5"/>
    <mergeCell ref="B83:D83"/>
    <mergeCell ref="B84:D84"/>
    <mergeCell ref="B85:D85"/>
    <mergeCell ref="B86:D86"/>
    <mergeCell ref="B87:D87"/>
    <mergeCell ref="C88:D88"/>
    <mergeCell ref="C89:D89"/>
    <mergeCell ref="B82:D82"/>
  </mergeCells>
  <pageMargins left="0.7" right="0.7" top="0.75" bottom="0.75" header="0.3" footer="0.3"/>
  <pageSetup paperSize="9" scale="4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9514C-7627-4B69-BEC7-D01AAB4A9478}">
  <sheetPr>
    <pageSetUpPr fitToPage="1"/>
  </sheetPr>
  <dimension ref="B1:M98"/>
  <sheetViews>
    <sheetView zoomScale="90" zoomScaleNormal="90" workbookViewId="0">
      <selection activeCell="M89" sqref="M89"/>
    </sheetView>
  </sheetViews>
  <sheetFormatPr defaultColWidth="9.28515625" defaultRowHeight="15"/>
  <cols>
    <col min="1" max="1" width="9.28515625" style="44"/>
    <col min="2" max="2" width="25.5703125" style="44" customWidth="1"/>
    <col min="3" max="3" width="59.42578125" style="44" customWidth="1"/>
    <col min="4" max="8" width="15.5703125" style="44" customWidth="1"/>
    <col min="9" max="16384" width="9.28515625" style="44"/>
  </cols>
  <sheetData>
    <row r="1" spans="2:12">
      <c r="B1" s="381"/>
      <c r="C1" s="381"/>
      <c r="D1" s="364" t="e" vm="1">
        <v>#VALUE!</v>
      </c>
    </row>
    <row r="2" spans="2:12">
      <c r="B2" s="381"/>
      <c r="C2" s="381"/>
      <c r="D2" s="364"/>
    </row>
    <row r="3" spans="2:12">
      <c r="B3" s="381"/>
      <c r="C3" s="381"/>
      <c r="D3" s="364"/>
    </row>
    <row r="4" spans="2:12">
      <c r="B4" s="381"/>
      <c r="C4" s="381"/>
      <c r="D4" s="364"/>
    </row>
    <row r="5" spans="2:12" ht="24" customHeight="1">
      <c r="B5" s="42" t="str">
        <f>'Teine 15'!B5</f>
        <v>Koolilõuna 07.04-11.04.2025</v>
      </c>
      <c r="C5" s="63"/>
      <c r="D5" s="365"/>
    </row>
    <row r="6" spans="2:12" s="46" customFormat="1" ht="24" customHeight="1">
      <c r="B6" s="21" t="s">
        <v>0</v>
      </c>
      <c r="C6" s="64"/>
      <c r="D6" s="48" t="s">
        <v>1</v>
      </c>
      <c r="E6" s="48" t="s">
        <v>2</v>
      </c>
      <c r="F6" s="48" t="s">
        <v>3</v>
      </c>
      <c r="G6" s="48" t="s">
        <v>4</v>
      </c>
      <c r="H6" s="48" t="s">
        <v>5</v>
      </c>
    </row>
    <row r="7" spans="2:12">
      <c r="B7" s="37" t="s">
        <v>6</v>
      </c>
      <c r="C7" s="138" t="str">
        <f>'Teine 15'!C7</f>
        <v>Tomati-kalakaste Prantsuse ürtidega</v>
      </c>
      <c r="D7" s="120">
        <v>75</v>
      </c>
      <c r="E7" s="111">
        <f>D7*'Teine 15'!E7/'Teine 15'!D7</f>
        <v>39.125</v>
      </c>
      <c r="F7" s="111">
        <f>D7*'Teine 15'!F7/'Teine 15'!D7</f>
        <v>2.8499999999999996</v>
      </c>
      <c r="G7" s="111">
        <f>D7*'Teine 15'!G7/'Teine 15'!D7</f>
        <v>1.375</v>
      </c>
      <c r="H7" s="111">
        <f>D7*'Teine 15'!H7/'Teine 15'!D7</f>
        <v>3.3624999999999998</v>
      </c>
    </row>
    <row r="8" spans="2:12">
      <c r="B8" s="37" t="s">
        <v>15</v>
      </c>
      <c r="C8" s="138" t="str">
        <f>'Teine 15'!C8</f>
        <v>Tomatine oakaste (mahe)</v>
      </c>
      <c r="D8" s="115">
        <v>75</v>
      </c>
      <c r="E8" s="111">
        <f>D8*'Teine 15'!E8/'Teine 15'!D8</f>
        <v>86.268749999999997</v>
      </c>
      <c r="F8" s="111">
        <f>(E8/'Teine 15'!E8)*'Teine 15'!F8</f>
        <v>11.571750000000002</v>
      </c>
      <c r="G8" s="111">
        <f>D8*'Teine 15'!G8/'Teine 15'!D8</f>
        <v>3.5962499999999995</v>
      </c>
      <c r="H8" s="111">
        <f>D8*'Teine 15'!H8/'Teine 15'!D8</f>
        <v>3.3855000000000004</v>
      </c>
    </row>
    <row r="9" spans="2:12">
      <c r="B9" s="40"/>
      <c r="C9" s="138" t="str">
        <f>'Teine 15'!C9</f>
        <v>Täisterapasta/pasta (G)</v>
      </c>
      <c r="D9" s="49">
        <v>100</v>
      </c>
      <c r="E9" s="111">
        <f>D9*'Teine 15'!E9/'Teine 15'!D9</f>
        <v>171.565</v>
      </c>
      <c r="F9" s="111">
        <f>(E9/'Teine 15'!E9)*'Teine 15'!F9</f>
        <v>35.656999999999996</v>
      </c>
      <c r="G9" s="111">
        <f>D9*'Teine 15'!G9/'Teine 15'!D9</f>
        <v>1.3449999999999998</v>
      </c>
      <c r="H9" s="111">
        <f>D9*'Teine 15'!H9/'Teine 15'!D9</f>
        <v>5.6769999999999987</v>
      </c>
    </row>
    <row r="10" spans="2:12">
      <c r="B10" s="40"/>
      <c r="C10" s="138" t="str">
        <f>'Teine 15'!C10</f>
        <v>Riis, aurutatud (mahe)</v>
      </c>
      <c r="D10" s="49">
        <v>100</v>
      </c>
      <c r="E10" s="111">
        <f>D10*'Teine 15'!E10/'Teine 15'!D10</f>
        <v>128.66666666666666</v>
      </c>
      <c r="F10" s="111">
        <f>(E10/'Teine 15'!E10)*'Teine 15'!F10</f>
        <v>28.666666666666664</v>
      </c>
      <c r="G10" s="111">
        <f>D10*'Teine 15'!G10/'Teine 15'!D10</f>
        <v>0.26500000000000001</v>
      </c>
      <c r="H10" s="111">
        <f>D10*'Teine 15'!H10/'Teine 15'!D10</f>
        <v>2.5</v>
      </c>
    </row>
    <row r="11" spans="2:12">
      <c r="B11" s="40"/>
      <c r="C11" s="138" t="str">
        <f>'Teine 15'!C11</f>
        <v>Peet, röstitud</v>
      </c>
      <c r="D11" s="49">
        <v>100</v>
      </c>
      <c r="E11" s="111">
        <f>D11*'Teine 15'!E11/'Teine 15'!D11</f>
        <v>60.84</v>
      </c>
      <c r="F11" s="111">
        <f>(E11/'Teine 15'!E11)*'Teine 15'!F11</f>
        <v>12.507</v>
      </c>
      <c r="G11" s="111">
        <f>D11*'Teine 15'!G11/'Teine 15'!D11</f>
        <v>1.123</v>
      </c>
      <c r="H11" s="111">
        <f>D11*'Teine 15'!H11/'Teine 15'!D11</f>
        <v>1.6830000000000001</v>
      </c>
    </row>
    <row r="12" spans="2:12">
      <c r="B12" s="40"/>
      <c r="C12" s="138" t="str">
        <f>'Teine 15'!C12</f>
        <v xml:space="preserve">Mahla-õlikaste </v>
      </c>
      <c r="D12" s="49">
        <v>10</v>
      </c>
      <c r="E12" s="111">
        <f>D12*'Teine 15'!E12/'Teine 15'!D12</f>
        <v>64.378799999999998</v>
      </c>
      <c r="F12" s="111">
        <f>(E12/'Teine 15'!E12)*'Teine 15'!F12</f>
        <v>0.19410000000000002</v>
      </c>
      <c r="G12" s="111">
        <f>D12*'Teine 15'!G12/'Teine 15'!D12</f>
        <v>7.0611000000000006</v>
      </c>
      <c r="H12" s="111">
        <f>D12*'Teine 15'!H12/'Teine 15'!D12</f>
        <v>2.7100000000000003E-2</v>
      </c>
    </row>
    <row r="13" spans="2:12">
      <c r="B13" s="40"/>
      <c r="C13" s="138" t="str">
        <f>'Teine 15'!C14</f>
        <v>Porgandi-apelsinisalat</v>
      </c>
      <c r="D13" s="49">
        <v>50</v>
      </c>
      <c r="E13" s="111">
        <f>D13*'Teine 15'!E14/'Teine 15'!D14</f>
        <v>26.936</v>
      </c>
      <c r="F13" s="111">
        <f>(E13/'Teine 15'!E14)*'Teine 15'!F14</f>
        <v>4.5049999999999999</v>
      </c>
      <c r="G13" s="111">
        <f>D13*'Teine 15'!G14/'Teine 15'!D14</f>
        <v>1.0780000000000001</v>
      </c>
      <c r="H13" s="111">
        <f>D13*'Teine 15'!H14/'Teine 15'!D14</f>
        <v>0.39399999999999996</v>
      </c>
      <c r="I13" s="45"/>
      <c r="J13" s="45"/>
      <c r="K13" s="45"/>
      <c r="L13" s="45"/>
    </row>
    <row r="14" spans="2:12">
      <c r="B14" s="40"/>
      <c r="C14" s="138" t="str">
        <f>'Teine 15'!C15</f>
        <v>Kapsas, paprika, porrulauk (mahe kapsas)</v>
      </c>
      <c r="D14" s="88">
        <v>30</v>
      </c>
      <c r="E14" s="111">
        <f>D14*'Teine 15'!E15/'Teine 15'!D15</f>
        <v>8.2256</v>
      </c>
      <c r="F14" s="111">
        <f>(E14/'Teine 15'!E15)*'Teine 15'!F15</f>
        <v>1.8950000000000005</v>
      </c>
      <c r="G14" s="111">
        <f>D14*'Teine 15'!G15/'Teine 15'!D15</f>
        <v>5.000000000000001E-2</v>
      </c>
      <c r="H14" s="111">
        <f>D14*'Teine 15'!H15/'Teine 15'!D15</f>
        <v>0.41000000000000003</v>
      </c>
      <c r="I14" s="45"/>
      <c r="J14" s="45"/>
      <c r="K14" s="45"/>
      <c r="L14" s="45"/>
    </row>
    <row r="15" spans="2:12">
      <c r="B15" s="40"/>
      <c r="C15" s="138" t="str">
        <f>'Teine 15'!C16</f>
        <v>Seemnesegu (mahe)</v>
      </c>
      <c r="D15" s="88">
        <v>10</v>
      </c>
      <c r="E15" s="111">
        <f>D15*'Teine 15'!E16/'Teine 15'!D16</f>
        <v>61.163499999999999</v>
      </c>
      <c r="F15" s="111">
        <f>(E15/'Teine 15'!E16)*'Teine 15'!F16</f>
        <v>1.2975000000000001</v>
      </c>
      <c r="G15" s="111">
        <f>D15*'Teine 15'!G16/'Teine 15'!D16</f>
        <v>5.3405000000000005</v>
      </c>
      <c r="H15" s="111">
        <f>D15*'Teine 15'!H16/'Teine 15'!D16</f>
        <v>2.5525000000000002</v>
      </c>
      <c r="I15" s="45"/>
      <c r="J15" s="45"/>
      <c r="K15" s="45"/>
      <c r="L15" s="45"/>
    </row>
    <row r="16" spans="2:12">
      <c r="B16" s="40"/>
      <c r="C16" s="136" t="s">
        <v>64</v>
      </c>
      <c r="D16" s="88">
        <v>25</v>
      </c>
      <c r="E16" s="111">
        <f>D16*'Teine 15'!E17/'Teine 15'!D17</f>
        <v>14.1</v>
      </c>
      <c r="F16" s="111">
        <f>(E16/'Teine 15'!E17)*'Teine 15'!F17</f>
        <v>1.22</v>
      </c>
      <c r="G16" s="111">
        <f>D16*'Teine 15'!G17/'Teine 15'!D17</f>
        <v>0.64</v>
      </c>
      <c r="H16" s="111">
        <f>D16*'Teine 15'!H17/'Teine 15'!D17</f>
        <v>0.86</v>
      </c>
      <c r="I16" s="45"/>
      <c r="J16" s="45"/>
      <c r="K16" s="45"/>
      <c r="L16" s="45"/>
    </row>
    <row r="17" spans="2:12">
      <c r="B17" s="40"/>
      <c r="C17" s="138" t="str">
        <f>'Teine 15'!C18</f>
        <v>Mahlajook (erinevad maitsed)</v>
      </c>
      <c r="D17" s="88">
        <v>25</v>
      </c>
      <c r="E17" s="111">
        <f>D17*'Teine 15'!E18/'Teine 15'!D18</f>
        <v>12.132200000000001</v>
      </c>
      <c r="F17" s="111">
        <f>(E17/'Teine 15'!E18)*'Teine 15'!F18</f>
        <v>2.9455000000000005</v>
      </c>
      <c r="G17" s="111">
        <f>D17*'Teine 15'!G18/'Teine 15'!D18</f>
        <v>1.2500000000000001E-2</v>
      </c>
      <c r="H17" s="111">
        <f>D17*'Teine 15'!H18/'Teine 15'!D18</f>
        <v>9.0749999999999997E-2</v>
      </c>
      <c r="I17" s="45"/>
      <c r="J17" s="45"/>
      <c r="K17" s="45"/>
      <c r="L17" s="45"/>
    </row>
    <row r="18" spans="2:12">
      <c r="B18" s="40"/>
      <c r="C18" s="138" t="str">
        <f>'Teine 15'!C19</f>
        <v>Joogijogurt R 1,5%, maitsestatud (L)</v>
      </c>
      <c r="D18" s="88">
        <v>25</v>
      </c>
      <c r="E18" s="111">
        <f>D18*'Teine 15'!E19/'Teine 15'!D19</f>
        <v>18.686499999999999</v>
      </c>
      <c r="F18" s="111">
        <f>(E18/'Teine 15'!E19)*'Teine 15'!F19</f>
        <v>3.0307499999999998</v>
      </c>
      <c r="G18" s="111">
        <f>D18*'Teine 15'!G19/'Teine 15'!D19</f>
        <v>0.375</v>
      </c>
      <c r="H18" s="111">
        <f>D18*'Teine 15'!H19/'Teine 15'!D19</f>
        <v>0.8</v>
      </c>
      <c r="I18" s="45"/>
      <c r="J18" s="45"/>
      <c r="K18" s="45"/>
      <c r="L18" s="45"/>
    </row>
    <row r="19" spans="2:12">
      <c r="B19" s="40"/>
      <c r="C19" s="138" t="str">
        <f>'Teine 15'!C20</f>
        <v>Tee, suhkruta</v>
      </c>
      <c r="D19" s="49">
        <v>50</v>
      </c>
      <c r="E19" s="111">
        <f>D19*'Teine 15'!E20/'Teine 15'!D20</f>
        <v>0.2</v>
      </c>
      <c r="F19" s="111">
        <f>(E19/'Teine 15'!E20)*'Teine 15'!F20</f>
        <v>0</v>
      </c>
      <c r="G19" s="111">
        <f>D19*'Teine 15'!G20/'Teine 15'!D20</f>
        <v>0</v>
      </c>
      <c r="H19" s="111">
        <f>D19*'Teine 15'!H20/'Teine 15'!D20</f>
        <v>0.05</v>
      </c>
      <c r="I19" s="45"/>
      <c r="J19" s="45"/>
      <c r="K19" s="45"/>
      <c r="L19" s="45"/>
    </row>
    <row r="20" spans="2:12">
      <c r="B20" s="40"/>
      <c r="C20" s="138" t="str">
        <f>'Teine 15'!C21</f>
        <v>Rukkileiva (3 sorti) - ja sepikutoodete valik  (G)</v>
      </c>
      <c r="D20" s="79">
        <v>50</v>
      </c>
      <c r="E20" s="111">
        <f>D20*'Teine 15'!E21/'Teine 15'!D21</f>
        <v>123.1</v>
      </c>
      <c r="F20" s="111">
        <f>(E20/'Teine 15'!E21)*'Teine 15'!F21</f>
        <v>26.15</v>
      </c>
      <c r="G20" s="111">
        <f>D20*'Teine 15'!G21/'Teine 15'!D21</f>
        <v>1</v>
      </c>
      <c r="H20" s="111">
        <f>D20*'Teine 15'!H21/'Teine 15'!D21</f>
        <v>3.5750000000000002</v>
      </c>
    </row>
    <row r="21" spans="2:12">
      <c r="B21" s="40"/>
      <c r="C21" s="139" t="s">
        <v>90</v>
      </c>
      <c r="D21" s="112">
        <v>50</v>
      </c>
      <c r="E21" s="111">
        <f>D21*'Teine 15'!E22/'Teine 15'!D22</f>
        <v>24.038</v>
      </c>
      <c r="F21" s="111">
        <f>(E21/'Teine 15'!E22)*'Teine 15'!F22</f>
        <v>6.74</v>
      </c>
      <c r="G21" s="111">
        <f>D21*'Teine 15'!G22/'Teine 15'!D22</f>
        <v>0</v>
      </c>
      <c r="H21" s="111">
        <f>D21*'Teine 15'!H22/'Teine 15'!D22</f>
        <v>0</v>
      </c>
    </row>
    <row r="22" spans="2:12" s="62" customFormat="1" ht="15.75">
      <c r="B22" s="26"/>
      <c r="C22" s="73" t="s">
        <v>7</v>
      </c>
      <c r="D22" s="29"/>
      <c r="E22" s="29">
        <f>SUM(E7:E21)</f>
        <v>839.42601666666678</v>
      </c>
      <c r="F22" s="29">
        <f t="shared" ref="F22:H22" si="0">SUM(F7:F21)</f>
        <v>139.23026666666667</v>
      </c>
      <c r="G22" s="29">
        <f t="shared" si="0"/>
        <v>23.26135</v>
      </c>
      <c r="H22" s="29">
        <f t="shared" si="0"/>
        <v>25.367349999999998</v>
      </c>
    </row>
    <row r="23" spans="2:12" s="46" customFormat="1" ht="24" customHeight="1">
      <c r="B23" s="21" t="s">
        <v>8</v>
      </c>
      <c r="C23" s="64"/>
      <c r="D23" s="48" t="s">
        <v>1</v>
      </c>
      <c r="E23" s="48" t="s">
        <v>2</v>
      </c>
      <c r="F23" s="48" t="s">
        <v>3</v>
      </c>
      <c r="G23" s="48" t="s">
        <v>4</v>
      </c>
      <c r="H23" s="48" t="s">
        <v>5</v>
      </c>
    </row>
    <row r="24" spans="2:12">
      <c r="B24" s="37" t="s">
        <v>6</v>
      </c>
      <c r="C24" s="231" t="str">
        <f>'Teine 15'!C25</f>
        <v>Maksastrooganov (G, L)</v>
      </c>
      <c r="D24" s="49">
        <v>75</v>
      </c>
      <c r="E24" s="50">
        <f>D24*'Teine 15'!E25/'Teine 15'!D25</f>
        <v>102.52124999999999</v>
      </c>
      <c r="F24" s="50">
        <f>E24*'Teine 15'!F25/'Teine 15'!E25</f>
        <v>5.0430000000000001</v>
      </c>
      <c r="G24" s="50">
        <f>F24*'Teine 15'!G25/'Teine 15'!F25</f>
        <v>6.8647500000000008</v>
      </c>
      <c r="H24" s="50">
        <f>G24*'Teine 15'!H25/'Teine 15'!G25</f>
        <v>5.29575</v>
      </c>
    </row>
    <row r="25" spans="2:12">
      <c r="B25" s="37" t="s">
        <v>15</v>
      </c>
      <c r="C25" s="231" t="str">
        <f>'Teine 15'!C26</f>
        <v xml:space="preserve">Läätsestrooganov (mahe) (G, L) </v>
      </c>
      <c r="D25" s="49">
        <v>75</v>
      </c>
      <c r="E25" s="50">
        <f>D25*'Teine 15'!E26/'Teine 15'!D26</f>
        <v>88.598249999999993</v>
      </c>
      <c r="F25" s="50">
        <f>E25*'Teine 15'!F26/'Teine 15'!E26</f>
        <v>9.1530000000000005</v>
      </c>
      <c r="G25" s="50">
        <f>F25*'Teine 15'!G26/'Teine 15'!F26</f>
        <v>4.7047500000000007</v>
      </c>
      <c r="H25" s="50">
        <f>G25*'Teine 15'!H26/'Teine 15'!G26</f>
        <v>2.9505000000000003</v>
      </c>
      <c r="K25" s="13"/>
    </row>
    <row r="26" spans="2:12">
      <c r="B26" s="37"/>
      <c r="C26" s="231" t="str">
        <f>'Teine 15'!C27</f>
        <v>Kartul, aurutatud</v>
      </c>
      <c r="D26" s="49">
        <v>100</v>
      </c>
      <c r="E26" s="50">
        <f>D26*'Teine 15'!E27/'Teine 15'!D27</f>
        <v>72.5</v>
      </c>
      <c r="F26" s="50">
        <f>E26*'Teine 15'!F27/'Teine 15'!E27</f>
        <v>16.5</v>
      </c>
      <c r="G26" s="50">
        <f>F26*'Teine 15'!G27/'Teine 15'!F27</f>
        <v>9.9999999999999992E-2</v>
      </c>
      <c r="H26" s="50">
        <f>G26*'Teine 15'!H27/'Teine 15'!G27</f>
        <v>1.8999999999999997</v>
      </c>
    </row>
    <row r="27" spans="2:12">
      <c r="B27" s="37"/>
      <c r="C27" s="231" t="str">
        <f>'Teine 15'!C28</f>
        <v>Tatar, aurutatud (mahe)</v>
      </c>
      <c r="D27" s="49">
        <v>100</v>
      </c>
      <c r="E27" s="50">
        <f>D27*'Teine 15'!E28/'Teine 15'!D28</f>
        <v>80.59999999999998</v>
      </c>
      <c r="F27" s="50">
        <f>E27*'Teine 15'!F28/'Teine 15'!E28</f>
        <v>16.974999999999998</v>
      </c>
      <c r="G27" s="50">
        <f>F27*'Teine 15'!G28/'Teine 15'!F28</f>
        <v>0.49999999999999989</v>
      </c>
      <c r="H27" s="50">
        <f>G27*'Teine 15'!H28/'Teine 15'!G28</f>
        <v>2.9749999999999992</v>
      </c>
    </row>
    <row r="28" spans="2:12">
      <c r="B28" s="37"/>
      <c r="C28" s="231" t="str">
        <f>'Teine 15'!C29</f>
        <v>Kaalikas, röstitud</v>
      </c>
      <c r="D28" s="49">
        <v>50</v>
      </c>
      <c r="E28" s="50">
        <f>D28*'Teine 15'!E29/'Teine 15'!D29</f>
        <v>25.876999999999999</v>
      </c>
      <c r="F28" s="50">
        <f>E28*'Teine 15'!F29/'Teine 15'!E29</f>
        <v>5.4720000000000013</v>
      </c>
      <c r="G28" s="50">
        <f>F28*'Teine 15'!G29/'Teine 15'!F29</f>
        <v>0.56000000000000005</v>
      </c>
      <c r="H28" s="50">
        <f>G28*'Teine 15'!H29/'Teine 15'!G29</f>
        <v>0.66</v>
      </c>
    </row>
    <row r="29" spans="2:12">
      <c r="B29" s="37"/>
      <c r="C29" s="231" t="str">
        <f>'Teine 15'!C30</f>
        <v>Mahla-õlikaste</v>
      </c>
      <c r="D29" s="49">
        <v>10</v>
      </c>
      <c r="E29" s="50">
        <f>D29*'Teine 15'!E30/'Teine 15'!D30</f>
        <v>64.378799999999998</v>
      </c>
      <c r="F29" s="50">
        <f>E29*'Teine 15'!F30/'Teine 15'!E30</f>
        <v>0.19410000000000002</v>
      </c>
      <c r="G29" s="50">
        <f>F29*'Teine 15'!G30/'Teine 15'!F30</f>
        <v>7.0611000000000006</v>
      </c>
      <c r="H29" s="50">
        <f>G29*'Teine 15'!H30/'Teine 15'!G30</f>
        <v>2.7100000000000003E-2</v>
      </c>
    </row>
    <row r="30" spans="2:12">
      <c r="B30" s="37"/>
      <c r="C30" s="231" t="str">
        <f>'Teine 15'!C31</f>
        <v>Hiina kapsa salat pirni ja Kreeka pähklitega</v>
      </c>
      <c r="D30" s="49">
        <v>50</v>
      </c>
      <c r="E30" s="50">
        <f>D30*'Teine 15'!E31/'Teine 15'!D31</f>
        <v>44.905500000000004</v>
      </c>
      <c r="F30" s="50">
        <f>E30*'Teine 15'!F31/'Teine 15'!E31</f>
        <v>3.121</v>
      </c>
      <c r="G30" s="50">
        <f>F30*'Teine 15'!G31/'Teine 15'!F31</f>
        <v>3.5030000000000006</v>
      </c>
      <c r="H30" s="50">
        <f>G30*'Teine 15'!H31/'Teine 15'!G31</f>
        <v>0.83650000000000013</v>
      </c>
    </row>
    <row r="31" spans="2:12">
      <c r="B31" s="37"/>
      <c r="C31" s="231" t="str">
        <f>'Teine 15'!C32</f>
        <v>Peet, porgand (mahe), valge redis</v>
      </c>
      <c r="D31" s="49">
        <v>30</v>
      </c>
      <c r="E31" s="50">
        <f>D31*'Teine 15'!E32/'Teine 15'!D32</f>
        <v>9.2100000000000009</v>
      </c>
      <c r="F31" s="50">
        <f>E31*'Teine 15'!F32/'Teine 15'!E32</f>
        <v>2.2400000000000002</v>
      </c>
      <c r="G31" s="50">
        <f>F31*'Teine 15'!G32/'Teine 15'!F32</f>
        <v>5.000000000000001E-2</v>
      </c>
      <c r="H31" s="50">
        <f>G31*'Teine 15'!H32/'Teine 15'!G32</f>
        <v>0.30000000000000004</v>
      </c>
    </row>
    <row r="32" spans="2:12">
      <c r="B32" s="37"/>
      <c r="C32" s="231" t="str">
        <f>'Teine 15'!C33</f>
        <v>Seemnesegu (mahe)</v>
      </c>
      <c r="D32" s="49">
        <v>15</v>
      </c>
      <c r="E32" s="50">
        <f>D32*'Teine 15'!E33/'Teine 15'!D33</f>
        <v>91.745249999999999</v>
      </c>
      <c r="F32" s="50">
        <f>E32*'Teine 15'!F33/'Teine 15'!E33</f>
        <v>1.94625</v>
      </c>
      <c r="G32" s="50">
        <f>F32*'Teine 15'!G33/'Teine 15'!F33</f>
        <v>8.0107499999999998</v>
      </c>
      <c r="H32" s="50">
        <f>G32*'Teine 15'!H33/'Teine 15'!G33</f>
        <v>3.8287499999999999</v>
      </c>
    </row>
    <row r="33" spans="2:9">
      <c r="B33" s="37"/>
      <c r="C33" s="231" t="str">
        <f>'Teine 15'!C34</f>
        <v>PRIA Piimatooted (piim, keefir R 2,5% ) (L)</v>
      </c>
      <c r="D33" s="49">
        <v>25</v>
      </c>
      <c r="E33" s="50">
        <f>D33*'Teine 15'!E34/'Teine 15'!D34</f>
        <v>14.1</v>
      </c>
      <c r="F33" s="50">
        <f>E33*'Teine 15'!F34/'Teine 15'!E34</f>
        <v>1.22</v>
      </c>
      <c r="G33" s="50">
        <f>F33*'Teine 15'!G34/'Teine 15'!F34</f>
        <v>0.64</v>
      </c>
      <c r="H33" s="50">
        <f>G33*'Teine 15'!H34/'Teine 15'!G34</f>
        <v>0.86</v>
      </c>
    </row>
    <row r="34" spans="2:9">
      <c r="B34" s="37"/>
      <c r="C34" s="231" t="str">
        <f>'Teine 15'!C35</f>
        <v>Mahlajook (erinevad maitsed)</v>
      </c>
      <c r="D34" s="49">
        <v>25</v>
      </c>
      <c r="E34" s="50">
        <f>D34*'Teine 15'!E35/'Teine 15'!D35</f>
        <v>12.132200000000001</v>
      </c>
      <c r="F34" s="50">
        <f>E34*'Teine 15'!F35/'Teine 15'!E35</f>
        <v>2.9455000000000005</v>
      </c>
      <c r="G34" s="50">
        <f>F34*'Teine 15'!G35/'Teine 15'!F35</f>
        <v>1.2500000000000001E-2</v>
      </c>
      <c r="H34" s="50">
        <f>G34*'Teine 15'!H35/'Teine 15'!G35</f>
        <v>9.0749999999999997E-2</v>
      </c>
    </row>
    <row r="35" spans="2:9">
      <c r="B35" s="37"/>
      <c r="C35" s="231" t="str">
        <f>'Teine 15'!C36</f>
        <v>Joogijogurt R 1,5%, maitsestatud (L)</v>
      </c>
      <c r="D35" s="49">
        <v>25</v>
      </c>
      <c r="E35" s="50">
        <f>D35*'Teine 15'!E36/'Teine 15'!D36</f>
        <v>18.686499999999999</v>
      </c>
      <c r="F35" s="50">
        <f>E35*'Teine 15'!F36/'Teine 15'!E36</f>
        <v>3.0307499999999998</v>
      </c>
      <c r="G35" s="50">
        <f>F35*'Teine 15'!G36/'Teine 15'!F36</f>
        <v>0.375</v>
      </c>
      <c r="H35" s="50">
        <f>G35*'Teine 15'!H36/'Teine 15'!G36</f>
        <v>0.80000000000000016</v>
      </c>
    </row>
    <row r="36" spans="2:9">
      <c r="B36" s="37"/>
      <c r="C36" s="231" t="str">
        <f>'Teine 15'!C37</f>
        <v>Tee, suhkruta</v>
      </c>
      <c r="D36" s="49">
        <v>50</v>
      </c>
      <c r="E36" s="50">
        <f>D36*'Teine 15'!E37/'Teine 15'!D37</f>
        <v>0.2</v>
      </c>
      <c r="F36" s="50">
        <f>E36*'Teine 15'!F37/'Teine 15'!E37</f>
        <v>0</v>
      </c>
      <c r="G36" s="50">
        <v>0</v>
      </c>
      <c r="H36" s="50">
        <v>0.2</v>
      </c>
    </row>
    <row r="37" spans="2:9">
      <c r="B37" s="40"/>
      <c r="C37" s="231" t="str">
        <f>'Teine 15'!C38</f>
        <v>Rukkileiva (3 sorti) - ja sepikutoodete valik  (G)</v>
      </c>
      <c r="D37" s="49">
        <v>50</v>
      </c>
      <c r="E37" s="50">
        <f>D37*'Teine 15'!E38/'Teine 15'!D38</f>
        <v>123.1</v>
      </c>
      <c r="F37" s="50">
        <f>E37*'Teine 15'!F38/'Teine 15'!E38</f>
        <v>26.15</v>
      </c>
      <c r="G37" s="50">
        <f>F37*'Teine 15'!G38/'Teine 15'!F38</f>
        <v>1</v>
      </c>
      <c r="H37" s="50">
        <f>G37*'Teine 15'!H38/'Teine 15'!G38</f>
        <v>3.5750000000000002</v>
      </c>
      <c r="I37" s="45"/>
    </row>
    <row r="38" spans="2:9" ht="15.75">
      <c r="B38" s="55"/>
      <c r="C38" s="231" t="str">
        <f>'Teine 15'!C39</f>
        <v>Kapsas (PRIA)</v>
      </c>
      <c r="D38" s="49">
        <v>50</v>
      </c>
      <c r="E38" s="50">
        <f>D38*'Teine 15'!E39/'Teine 15'!D39</f>
        <v>15.1</v>
      </c>
      <c r="F38" s="50">
        <f>E38*'Teine 15'!F39/'Teine 15'!E39</f>
        <v>3.72</v>
      </c>
      <c r="G38" s="50">
        <f>F38*'Teine 15'!G39/'Teine 15'!F39</f>
        <v>0.05</v>
      </c>
      <c r="H38" s="50">
        <f>G38*'Teine 15'!H39/'Teine 15'!G39</f>
        <v>0.6</v>
      </c>
    </row>
    <row r="39" spans="2:9" s="62" customFormat="1" ht="15.75">
      <c r="B39" s="26"/>
      <c r="C39" s="91" t="s">
        <v>7</v>
      </c>
      <c r="D39" s="29"/>
      <c r="E39" s="29">
        <f>SUM(E24:E38)</f>
        <v>763.65475000000015</v>
      </c>
      <c r="F39" s="29">
        <f>SUM(F24:F38)</f>
        <v>97.710599999999999</v>
      </c>
      <c r="G39" s="29">
        <f>SUM(G24:G38)</f>
        <v>33.431850000000004</v>
      </c>
      <c r="H39" s="29">
        <f>SUM(H24:H38)</f>
        <v>24.899350000000002</v>
      </c>
    </row>
    <row r="40" spans="2:9" s="46" customFormat="1" ht="24" customHeight="1">
      <c r="B40" s="21" t="s">
        <v>10</v>
      </c>
      <c r="C40" s="74"/>
      <c r="D40" s="75" t="s">
        <v>1</v>
      </c>
      <c r="E40" s="75" t="s">
        <v>2</v>
      </c>
      <c r="F40" s="48" t="s">
        <v>3</v>
      </c>
      <c r="G40" s="75" t="s">
        <v>4</v>
      </c>
      <c r="H40" s="75" t="s">
        <v>5</v>
      </c>
    </row>
    <row r="41" spans="2:9">
      <c r="B41" s="37" t="s">
        <v>6</v>
      </c>
      <c r="C41" s="135" t="str">
        <f>'Teine 15'!C42</f>
        <v>Veisehakkliha-pastasupp (G)</v>
      </c>
      <c r="D41" s="49">
        <v>150</v>
      </c>
      <c r="E41" s="50">
        <f>D41*'Teine 15'!E42/'Teine 15'!D42</f>
        <v>151.19999999999999</v>
      </c>
      <c r="F41" s="50">
        <f>D41*'Teine 15'!F42/'Teine 15'!D42</f>
        <v>8.1120000000000001</v>
      </c>
      <c r="G41" s="50">
        <f>D41*'Teine 15'!G42/'Teine 15'!D42</f>
        <v>10.08</v>
      </c>
      <c r="H41" s="50">
        <f>D41*'Teine 15'!H42/'Teine 15'!D42</f>
        <v>6.4080000000000004</v>
      </c>
    </row>
    <row r="42" spans="2:9">
      <c r="B42" s="37" t="s">
        <v>15</v>
      </c>
      <c r="C42" s="135" t="str">
        <f>'Teine 15'!C43</f>
        <v>Köögivilja-pastasupp kikerhernestega (mahe) (G)</v>
      </c>
      <c r="D42" s="58">
        <v>150</v>
      </c>
      <c r="E42" s="50">
        <f>D42*'Teine 15'!E43/'Teine 15'!D43</f>
        <v>131.5155</v>
      </c>
      <c r="F42" s="50">
        <f>D42*'Teine 15'!F43/'Teine 15'!D43</f>
        <v>25.162500000000001</v>
      </c>
      <c r="G42" s="50">
        <f>D42*'Teine 15'!G43/'Teine 15'!D43</f>
        <v>2.0295000000000001</v>
      </c>
      <c r="H42" s="50">
        <f>D42*'Teine 15'!H43/'Teine 15'!D43</f>
        <v>4.641</v>
      </c>
    </row>
    <row r="43" spans="2:9">
      <c r="B43" s="40"/>
      <c r="C43" s="135" t="str">
        <f>'Teine 15'!C44</f>
        <v>Vanillikissell keedisega (L)</v>
      </c>
      <c r="D43" s="50">
        <v>100</v>
      </c>
      <c r="E43" s="50">
        <f>D43*'Teine 15'!E44/'Teine 15'!D44</f>
        <v>102.2996</v>
      </c>
      <c r="F43" s="50">
        <f>D43*'Teine 15'!F44/'Teine 15'!D44</f>
        <v>17.7759</v>
      </c>
      <c r="G43" s="50">
        <f>D43*'Teine 15'!G44/'Teine 15'!D44</f>
        <v>2.2302000000000004</v>
      </c>
      <c r="H43" s="50">
        <f>D43*'Teine 15'!H44/'Teine 15'!D44</f>
        <v>2.8514999999999997</v>
      </c>
    </row>
    <row r="44" spans="2:9" s="46" customFormat="1">
      <c r="B44" s="40"/>
      <c r="C44" s="135" t="str">
        <f>'Teine 15'!C45</f>
        <v>Maasika-banaani kohupiimakreem (L)</v>
      </c>
      <c r="D44" s="36">
        <v>100</v>
      </c>
      <c r="E44" s="50">
        <f>D44*'Teine 15'!E45/'Teine 15'!D45</f>
        <v>168.62600000000003</v>
      </c>
      <c r="F44" s="50">
        <f>D44*'Teine 15'!F45/'Teine 15'!D45</f>
        <v>20.466999999999999</v>
      </c>
      <c r="G44" s="50">
        <f>D44*'Teine 15'!G45/'Teine 15'!D45</f>
        <v>7.8710000000000004</v>
      </c>
      <c r="H44" s="50">
        <f>D44*'Teine 15'!H45/'Teine 15'!D45</f>
        <v>4.1360000000000001</v>
      </c>
    </row>
    <row r="45" spans="2:9">
      <c r="B45" s="37"/>
      <c r="C45" s="136" t="s">
        <v>64</v>
      </c>
      <c r="D45" s="39">
        <v>25</v>
      </c>
      <c r="E45" s="50">
        <f>D45*'Teine 15'!E46/'Teine 15'!D46</f>
        <v>14.1</v>
      </c>
      <c r="F45" s="50">
        <f>D45*'Teine 15'!F46/'Teine 15'!D46</f>
        <v>1.22</v>
      </c>
      <c r="G45" s="50">
        <f>D45*'Teine 15'!G46/'Teine 15'!D46</f>
        <v>0.64</v>
      </c>
      <c r="H45" s="50">
        <f>D45*'Teine 15'!H46/'Teine 15'!D46</f>
        <v>0.86</v>
      </c>
    </row>
    <row r="46" spans="2:9">
      <c r="B46" s="37"/>
      <c r="C46" s="135" t="str">
        <f>'Teine 15'!C47</f>
        <v>Mahlajook (erinevad maitsed)</v>
      </c>
      <c r="D46" s="116">
        <v>25</v>
      </c>
      <c r="E46" s="50">
        <f>D46*'Teine 15'!E47/'Teine 15'!D47</f>
        <v>12.132200000000001</v>
      </c>
      <c r="F46" s="50">
        <f>D46*'Teine 15'!F47/'Teine 15'!D47</f>
        <v>2.9455</v>
      </c>
      <c r="G46" s="50">
        <f>D46*'Teine 15'!G47/'Teine 15'!D47</f>
        <v>1.2500000000000001E-2</v>
      </c>
      <c r="H46" s="50">
        <f>D46*'Teine 15'!H47/'Teine 15'!D47</f>
        <v>9.0749999999999997E-2</v>
      </c>
    </row>
    <row r="47" spans="2:9">
      <c r="B47" s="37"/>
      <c r="C47" s="135" t="str">
        <f>'Teine 15'!C48</f>
        <v>Joogijogurt R 1,5%, maitsestatud (L)</v>
      </c>
      <c r="D47" s="116">
        <v>25</v>
      </c>
      <c r="E47" s="50">
        <f>D47*'Teine 15'!E48/'Teine 15'!D48</f>
        <v>18.686499999999999</v>
      </c>
      <c r="F47" s="50">
        <f>D47*'Teine 15'!F48/'Teine 15'!D48</f>
        <v>3.0307499999999998</v>
      </c>
      <c r="G47" s="50">
        <f>D47*'Teine 15'!G48/'Teine 15'!D48</f>
        <v>0.375</v>
      </c>
      <c r="H47" s="50">
        <f>D47*'Teine 15'!H48/'Teine 15'!D48</f>
        <v>0.8</v>
      </c>
    </row>
    <row r="48" spans="2:9">
      <c r="B48" s="37"/>
      <c r="C48" s="135" t="str">
        <f>'Teine 15'!C49</f>
        <v>Tee, suhkruta</v>
      </c>
      <c r="D48" s="116">
        <v>50</v>
      </c>
      <c r="E48" s="50">
        <f>D48*'Teine 15'!E49/'Teine 15'!D49</f>
        <v>0.2</v>
      </c>
      <c r="F48" s="50">
        <f>D48*'Teine 15'!F49/'Teine 15'!D49</f>
        <v>0</v>
      </c>
      <c r="G48" s="50">
        <f>D48*'Teine 15'!G49/'Teine 15'!D49</f>
        <v>0</v>
      </c>
      <c r="H48" s="50">
        <f>D48*'Teine 15'!H49/'Teine 15'!D49</f>
        <v>0.05</v>
      </c>
    </row>
    <row r="49" spans="2:8" ht="15.75">
      <c r="B49" s="55"/>
      <c r="C49" s="135" t="str">
        <f>'Teine 15'!C50</f>
        <v>Rukkileiva (3 sorti) - ja sepikutoodete valik  (G)</v>
      </c>
      <c r="D49" s="36">
        <v>50</v>
      </c>
      <c r="E49" s="50">
        <f>D49*'Teine 15'!E50/'Teine 15'!D50</f>
        <v>123.1</v>
      </c>
      <c r="F49" s="50">
        <f>D49*'Teine 15'!F50/'Teine 15'!D50</f>
        <v>26.15</v>
      </c>
      <c r="G49" s="50">
        <f>D49*'Teine 15'!G50/'Teine 15'!D50</f>
        <v>1</v>
      </c>
      <c r="H49" s="50">
        <f>D49*'Teine 15'!H50/'Teine 15'!D50</f>
        <v>3.5750000000000002</v>
      </c>
    </row>
    <row r="50" spans="2:8" ht="15.75">
      <c r="B50" s="55"/>
      <c r="C50" s="135" t="s">
        <v>66</v>
      </c>
      <c r="D50" s="49">
        <v>50</v>
      </c>
      <c r="E50" s="50">
        <f>D50*'Teine 15'!E51/'Teine 15'!D51</f>
        <v>16.2</v>
      </c>
      <c r="F50" s="50">
        <f>D50*'Teine 15'!F51/'Teine 15'!D51</f>
        <v>4.25</v>
      </c>
      <c r="G50" s="50">
        <f>D50*'Teine 15'!G51/'Teine 15'!D51</f>
        <v>0.1</v>
      </c>
      <c r="H50" s="50">
        <f>D50*'Teine 15'!H51/'Teine 15'!D51</f>
        <v>0.3</v>
      </c>
    </row>
    <row r="51" spans="2:8" s="62" customFormat="1" ht="15.75">
      <c r="B51" s="26"/>
      <c r="C51" s="73" t="s">
        <v>7</v>
      </c>
      <c r="D51" s="29"/>
      <c r="E51" s="29">
        <f>SUM(E41:E50)</f>
        <v>738.05980000000022</v>
      </c>
      <c r="F51" s="29">
        <f t="shared" ref="F51:H51" si="1">SUM(F41:F50)</f>
        <v>109.11365000000001</v>
      </c>
      <c r="G51" s="29">
        <f t="shared" si="1"/>
        <v>24.338200000000004</v>
      </c>
      <c r="H51" s="29">
        <f t="shared" si="1"/>
        <v>23.712250000000001</v>
      </c>
    </row>
    <row r="52" spans="2:8" s="46" customFormat="1" ht="24" customHeight="1">
      <c r="B52" s="21" t="s">
        <v>11</v>
      </c>
      <c r="C52" s="64"/>
      <c r="D52" s="48" t="s">
        <v>1</v>
      </c>
      <c r="E52" s="48" t="s">
        <v>2</v>
      </c>
      <c r="F52" s="48" t="s">
        <v>3</v>
      </c>
      <c r="G52" s="48" t="s">
        <v>4</v>
      </c>
      <c r="H52" s="48" t="s">
        <v>5</v>
      </c>
    </row>
    <row r="53" spans="2:8">
      <c r="B53" s="37" t="s">
        <v>6</v>
      </c>
      <c r="C53" s="85" t="str">
        <f>'Teine 15'!C54</f>
        <v>Ühepajatoit kanalihaga (kanaliha, porgand, kartul, mugulsibul)</v>
      </c>
      <c r="D53" s="56">
        <v>75</v>
      </c>
      <c r="E53" s="92">
        <f>D53*'Teine 15'!E54/'Teine 15'!D54</f>
        <v>72.625</v>
      </c>
      <c r="F53" s="92">
        <f>D53*'Teine 15'!F54/'Teine 15'!D54</f>
        <v>7.2624999999999993</v>
      </c>
      <c r="G53" s="92">
        <f>D53*'Teine 15'!G54/'Teine 15'!D54</f>
        <v>2.9125000000000001</v>
      </c>
      <c r="H53" s="92">
        <f>D53*'Teine 15'!H54/'Teine 15'!D54</f>
        <v>3.6749999999999998</v>
      </c>
    </row>
    <row r="54" spans="2:8">
      <c r="B54" s="37" t="s">
        <v>15</v>
      </c>
      <c r="C54" s="85" t="str">
        <f>'Teine 15'!C55</f>
        <v>Ratatouille (tomatine köögiviljahautis)</v>
      </c>
      <c r="D54" s="56">
        <v>75</v>
      </c>
      <c r="E54" s="92">
        <f>D54*'Teine 15'!E55/'Teine 15'!D55</f>
        <v>56.625</v>
      </c>
      <c r="F54" s="92">
        <f>D54*'Teine 15'!F55/'Teine 15'!D55</f>
        <v>3.7</v>
      </c>
      <c r="G54" s="92">
        <f>D54*'Teine 15'!G55/'Teine 15'!D55</f>
        <v>3.9375</v>
      </c>
      <c r="H54" s="92">
        <f>D54*'Teine 15'!H55/'Teine 15'!D55</f>
        <v>0.89874999999999994</v>
      </c>
    </row>
    <row r="55" spans="2:8">
      <c r="B55" s="37"/>
      <c r="C55" s="85" t="str">
        <f>'Teine 15'!C56</f>
        <v>Kuskuss, keedetud (mahe) (G)</v>
      </c>
      <c r="D55" s="56">
        <v>100</v>
      </c>
      <c r="E55" s="92">
        <f>D55*'Teine 15'!E56/'Teine 15'!D56</f>
        <v>128.15299999999996</v>
      </c>
      <c r="F55" s="92">
        <f>D55*'Teine 15'!F56/'Teine 15'!D56</f>
        <v>27.158999999999995</v>
      </c>
      <c r="G55" s="92">
        <f>D55*'Teine 15'!G56/'Teine 15'!D56</f>
        <v>0.68899999999999995</v>
      </c>
      <c r="H55" s="92">
        <f>D55*'Teine 15'!H56/'Teine 15'!D56</f>
        <v>3.9359999999999995</v>
      </c>
    </row>
    <row r="56" spans="2:8">
      <c r="B56" s="37"/>
      <c r="C56" s="85" t="str">
        <f>'Teine 15'!C57</f>
        <v>Riis, aurutatud (mahe)</v>
      </c>
      <c r="D56" s="56">
        <v>100</v>
      </c>
      <c r="E56" s="92">
        <f>D56*'Teine 15'!E57/'Teine 15'!D57</f>
        <v>128.66666666666666</v>
      </c>
      <c r="F56" s="92">
        <f>D56*'Teine 15'!F57/'Teine 15'!D57</f>
        <v>28.666666666666668</v>
      </c>
      <c r="G56" s="92">
        <f>D56*'Teine 15'!G57/'Teine 15'!D57</f>
        <v>0.26500000000000001</v>
      </c>
      <c r="H56" s="92">
        <f>D56*'Teine 15'!H57/'Teine 15'!D57</f>
        <v>2.5</v>
      </c>
    </row>
    <row r="57" spans="2:8">
      <c r="B57" s="37"/>
      <c r="C57" s="85" t="str">
        <f>'Teine 15'!C58</f>
        <v>Rooskapsas, röstitud</v>
      </c>
      <c r="D57" s="56">
        <v>50</v>
      </c>
      <c r="E57" s="92">
        <f>D57*'Teine 15'!E58/'Teine 15'!D58</f>
        <v>22.877800000000001</v>
      </c>
      <c r="F57" s="92">
        <f>D57*'Teine 15'!F58/'Teine 15'!D58</f>
        <v>3.7949999999999999</v>
      </c>
      <c r="G57" s="92">
        <f>D57*'Teine 15'!G58/'Teine 15'!D58</f>
        <v>0.27500000000000002</v>
      </c>
      <c r="H57" s="92">
        <f>D57*'Teine 15'!H58/'Teine 15'!D58</f>
        <v>2.4750000000000001</v>
      </c>
    </row>
    <row r="58" spans="2:8">
      <c r="B58" s="37"/>
      <c r="C58" s="85" t="str">
        <f>'Teine 15'!C59</f>
        <v>Mahla-õlikaste</v>
      </c>
      <c r="D58" s="56">
        <v>5</v>
      </c>
      <c r="E58" s="92">
        <f>D58*'Teine 15'!E59/'Teine 15'!D59</f>
        <v>32.189399999999999</v>
      </c>
      <c r="F58" s="92">
        <f>D58*'Teine 15'!F59/'Teine 15'!D59</f>
        <v>9.7050000000000011E-2</v>
      </c>
      <c r="G58" s="92">
        <f>D58*'Teine 15'!G59/'Teine 15'!D59</f>
        <v>3.5305500000000003</v>
      </c>
      <c r="H58" s="92">
        <f>D58*'Teine 15'!H59/'Teine 15'!D59</f>
        <v>1.3550000000000001E-2</v>
      </c>
    </row>
    <row r="59" spans="2:8">
      <c r="B59" s="37"/>
      <c r="C59" s="85" t="str">
        <f>'Teine 15'!C60</f>
        <v>Jogurtikaste murulaugu ja tilliga</v>
      </c>
      <c r="D59" s="56">
        <v>50</v>
      </c>
      <c r="E59" s="92">
        <f>D59*'Teine 15'!E60/'Teine 15'!D60</f>
        <v>20.266999999999999</v>
      </c>
      <c r="F59" s="92">
        <f>D59*'Teine 15'!F60/'Teine 15'!D60</f>
        <v>2.661</v>
      </c>
      <c r="G59" s="92">
        <f>D59*'Teine 15'!G60/'Teine 15'!D60</f>
        <v>0.249</v>
      </c>
      <c r="H59" s="92">
        <f>D59*'Teine 15'!H60/'Teine 15'!D60</f>
        <v>1.9</v>
      </c>
    </row>
    <row r="60" spans="2:8">
      <c r="B60" s="37"/>
      <c r="C60" s="85" t="str">
        <f>'Teine 15'!C61</f>
        <v>Porgandi-mangosalat (mahe porgand)</v>
      </c>
      <c r="D60" s="56">
        <v>50</v>
      </c>
      <c r="E60" s="92">
        <f>D60*'Teine 15'!E61/'Teine 15'!D61</f>
        <v>23.242999999999999</v>
      </c>
      <c r="F60" s="92">
        <f>D60*'Teine 15'!F61/'Teine 15'!D61</f>
        <v>4.7675000000000001</v>
      </c>
      <c r="G60" s="92">
        <f>D60*'Teine 15'!G61/'Teine 15'!D61</f>
        <v>0.624</v>
      </c>
      <c r="H60" s="92">
        <f>D60*'Teine 15'!H61/'Teine 15'!D61</f>
        <v>0.29699999999999999</v>
      </c>
    </row>
    <row r="61" spans="2:8">
      <c r="B61" s="37"/>
      <c r="C61" s="85" t="str">
        <f>'Teine 15'!C62</f>
        <v>Hiina kapsas, tomat, mais</v>
      </c>
      <c r="D61" s="88">
        <v>30</v>
      </c>
      <c r="E61" s="92">
        <f>D61*'Teine 15'!E62/'Teine 15'!D62</f>
        <v>12.058</v>
      </c>
      <c r="F61" s="92">
        <f>D61*'Teine 15'!F62/'Teine 15'!D62</f>
        <v>2.4850000000000003</v>
      </c>
      <c r="G61" s="92">
        <f>D61*'Teine 15'!G62/'Teine 15'!D62</f>
        <v>0.19000000000000003</v>
      </c>
      <c r="H61" s="92">
        <f>D61*'Teine 15'!H62/'Teine 15'!D62</f>
        <v>0.51</v>
      </c>
    </row>
    <row r="62" spans="2:8">
      <c r="B62" s="37"/>
      <c r="C62" s="85" t="str">
        <f>'Teine 15'!C63</f>
        <v>Seemnesegu (mahe)</v>
      </c>
      <c r="D62" s="88">
        <v>10</v>
      </c>
      <c r="E62" s="92">
        <f>D62*'Teine 15'!E63/'Teine 15'!D63</f>
        <v>61.163499999999999</v>
      </c>
      <c r="F62" s="92">
        <f>D62*'Teine 15'!F63/'Teine 15'!D63</f>
        <v>1.2975000000000001</v>
      </c>
      <c r="G62" s="92">
        <f>D62*'Teine 15'!G63/'Teine 15'!D63</f>
        <v>5.3405000000000005</v>
      </c>
      <c r="H62" s="92">
        <f>D62*'Teine 15'!H63/'Teine 15'!D63</f>
        <v>2.5525000000000002</v>
      </c>
    </row>
    <row r="63" spans="2:8">
      <c r="B63" s="37"/>
      <c r="C63" s="136" t="s">
        <v>64</v>
      </c>
      <c r="D63" s="88">
        <v>25</v>
      </c>
      <c r="E63" s="92">
        <f>D63*'Teine 15'!E64/'Teine 15'!D64</f>
        <v>14.1</v>
      </c>
      <c r="F63" s="92">
        <f>D63*'Teine 15'!F64/'Teine 15'!D64</f>
        <v>1.22</v>
      </c>
      <c r="G63" s="92">
        <f>D63*'Teine 15'!G64/'Teine 15'!D64</f>
        <v>0.64</v>
      </c>
      <c r="H63" s="92">
        <f>D63*'Teine 15'!H64/'Teine 15'!D64</f>
        <v>0.86</v>
      </c>
    </row>
    <row r="64" spans="2:8">
      <c r="B64" s="37"/>
      <c r="C64" s="85" t="str">
        <f>'Teine 15'!C65</f>
        <v>Mahlajook (erinevad maitsed)</v>
      </c>
      <c r="D64" s="88">
        <v>25</v>
      </c>
      <c r="E64" s="92">
        <f>D64*'Teine 15'!E65/'Teine 15'!D65</f>
        <v>12.132200000000001</v>
      </c>
      <c r="F64" s="92">
        <f>D64*'Teine 15'!F65/'Teine 15'!D65</f>
        <v>2.9455</v>
      </c>
      <c r="G64" s="92">
        <f>D64*'Teine 15'!G65/'Teine 15'!D65</f>
        <v>1.2500000000000001E-2</v>
      </c>
      <c r="H64" s="92">
        <f>D64*'Teine 15'!H65/'Teine 15'!D65</f>
        <v>9.0749999999999997E-2</v>
      </c>
    </row>
    <row r="65" spans="2:13">
      <c r="B65" s="37"/>
      <c r="C65" s="85" t="str">
        <f>'Teine 15'!C66</f>
        <v>Joogijogurt R 1,5%, maitsestatud (L)</v>
      </c>
      <c r="D65" s="88">
        <v>25</v>
      </c>
      <c r="E65" s="92">
        <f>D65*'Teine 15'!E66/'Teine 15'!D66</f>
        <v>18.686499999999999</v>
      </c>
      <c r="F65" s="92">
        <f>D65*'Teine 15'!F66/'Teine 15'!D66</f>
        <v>3.0307499999999998</v>
      </c>
      <c r="G65" s="92">
        <f>D65*'Teine 15'!G66/'Teine 15'!D66</f>
        <v>0.375</v>
      </c>
      <c r="H65" s="92">
        <f>D65*'Teine 15'!H66/'Teine 15'!D66</f>
        <v>0.8</v>
      </c>
    </row>
    <row r="66" spans="2:13">
      <c r="B66" s="37"/>
      <c r="C66" s="85" t="str">
        <f>'Teine 15'!C67</f>
        <v>Tee, suhkruta</v>
      </c>
      <c r="D66" s="56">
        <v>50</v>
      </c>
      <c r="E66" s="92">
        <f>D66*'Teine 15'!E67/'Teine 15'!D67</f>
        <v>0.2</v>
      </c>
      <c r="F66" s="92">
        <f>D66*'Teine 15'!F67/'Teine 15'!D67</f>
        <v>0</v>
      </c>
      <c r="G66" s="92">
        <f>D66*'Teine 15'!G67/'Teine 15'!D67</f>
        <v>0</v>
      </c>
      <c r="H66" s="92">
        <f>D66*'Teine 15'!H67/'Teine 15'!D67</f>
        <v>0.05</v>
      </c>
    </row>
    <row r="67" spans="2:13">
      <c r="B67" s="37"/>
      <c r="C67" s="85" t="str">
        <f>'Teine 15'!C68</f>
        <v>Rukkileiva (3 sorti) - ja sepikutoodete valik  (G)</v>
      </c>
      <c r="D67" s="56">
        <v>50</v>
      </c>
      <c r="E67" s="92">
        <f>D67*'Teine 15'!E68/'Teine 15'!D68</f>
        <v>123.1</v>
      </c>
      <c r="F67" s="92">
        <f>D67*'Teine 15'!F68/'Teine 15'!D68</f>
        <v>26.15</v>
      </c>
      <c r="G67" s="92">
        <f>D67*'Teine 15'!G68/'Teine 15'!D68</f>
        <v>1</v>
      </c>
      <c r="H67" s="92">
        <f>D67*'Teine 15'!H68/'Teine 15'!D68</f>
        <v>3.5750000000000002</v>
      </c>
    </row>
    <row r="68" spans="2:13">
      <c r="B68" s="37"/>
      <c r="C68" s="85" t="s">
        <v>38</v>
      </c>
      <c r="D68" s="56">
        <v>50</v>
      </c>
      <c r="E68" s="92">
        <f>D68*'Teine 15'!E69/'Teine 15'!D69</f>
        <v>24.038</v>
      </c>
      <c r="F68" s="92">
        <f>D68*'Teine 15'!F69/'Teine 15'!D69</f>
        <v>6.74</v>
      </c>
      <c r="G68" s="92">
        <f>D68*'Teine 15'!G69/'Teine 15'!D69</f>
        <v>0</v>
      </c>
      <c r="H68" s="92">
        <f>D68*'Teine 15'!H69/'Teine 15'!D69</f>
        <v>0</v>
      </c>
    </row>
    <row r="69" spans="2:13" s="62" customFormat="1" ht="15.75">
      <c r="B69" s="270"/>
      <c r="C69" s="341" t="s">
        <v>7</v>
      </c>
      <c r="D69" s="342"/>
      <c r="E69" s="29">
        <f>SUM(E53:E68)</f>
        <v>750.12506666666673</v>
      </c>
      <c r="F69" s="29">
        <f t="shared" ref="F69:H69" si="2">SUM(F53:F68)</f>
        <v>121.97746666666664</v>
      </c>
      <c r="G69" s="29">
        <f t="shared" si="2"/>
        <v>20.04055</v>
      </c>
      <c r="H69" s="29">
        <f t="shared" si="2"/>
        <v>24.133550000000003</v>
      </c>
    </row>
    <row r="70" spans="2:13" s="46" customFormat="1" ht="24" customHeight="1">
      <c r="B70" s="21" t="s">
        <v>12</v>
      </c>
      <c r="C70" s="64"/>
      <c r="D70" s="48" t="s">
        <v>1</v>
      </c>
      <c r="E70" s="337" t="s">
        <v>2</v>
      </c>
      <c r="F70" s="48" t="s">
        <v>3</v>
      </c>
      <c r="G70" s="48" t="s">
        <v>4</v>
      </c>
      <c r="H70" s="48" t="s">
        <v>5</v>
      </c>
      <c r="L70" s="230"/>
    </row>
    <row r="71" spans="2:13">
      <c r="B71" s="37" t="s">
        <v>6</v>
      </c>
      <c r="C71" s="135" t="str">
        <f>'Teine 15'!C72</f>
        <v xml:space="preserve">Lambaliha-riisi teftelid (M, PT) </v>
      </c>
      <c r="D71" s="49">
        <v>50</v>
      </c>
      <c r="E71" s="338">
        <f>D71*'Teine 15'!E72/'Teine 15'!D72</f>
        <v>59.7</v>
      </c>
      <c r="F71" s="49">
        <f>E71*'Teine 15'!F72/'Teine 15'!E72</f>
        <v>3.75</v>
      </c>
      <c r="G71" s="49">
        <f>F71*'Teine 15'!G72/'Teine 15'!F72</f>
        <v>2.75</v>
      </c>
      <c r="H71" s="49">
        <f>G71*'Teine 15'!H72/'Teine 15'!G72</f>
        <v>4.3899999999999997</v>
      </c>
    </row>
    <row r="72" spans="2:13">
      <c r="B72" s="37" t="s">
        <v>15</v>
      </c>
      <c r="C72" s="135" t="str">
        <f>'Teine 15'!C73</f>
        <v>Kapsa-riisikotlet  (G, M, PT) (mahe)</v>
      </c>
      <c r="D72" s="49">
        <v>50</v>
      </c>
      <c r="E72" s="338">
        <f>D72*'Teine 15'!E73/'Teine 15'!D73</f>
        <v>40.365000000000002</v>
      </c>
      <c r="F72" s="49">
        <f>E72*'Teine 15'!F73/'Teine 15'!E73</f>
        <v>6.3494999999999999</v>
      </c>
      <c r="G72" s="49">
        <f>F72*'Teine 15'!G73/'Teine 15'!F73</f>
        <v>1.1105</v>
      </c>
      <c r="H72" s="49">
        <f>G72*'Teine 15'!H73/'Teine 15'!G73</f>
        <v>1.8494999999999999</v>
      </c>
    </row>
    <row r="73" spans="2:13" ht="15.75">
      <c r="B73" s="271"/>
      <c r="C73" s="135" t="str">
        <f>'Teine 15'!C74</f>
        <v>Tomatikaste ürtidega</v>
      </c>
      <c r="D73" s="49">
        <v>100</v>
      </c>
      <c r="E73" s="338">
        <f>D73*'Teine 15'!E74/'Teine 15'!D74</f>
        <v>36.799999999999997</v>
      </c>
      <c r="F73" s="49">
        <f>E73*'Teine 15'!F74/'Teine 15'!E74</f>
        <v>7.92</v>
      </c>
      <c r="G73" s="49">
        <f>F73*'Teine 15'!G74/'Teine 15'!F74</f>
        <v>6.2E-2</v>
      </c>
      <c r="H73" s="49">
        <f>G73*'Teine 15'!H74/'Teine 15'!G74</f>
        <v>0.86199999999999999</v>
      </c>
    </row>
    <row r="74" spans="2:13" ht="15.75">
      <c r="B74" s="271"/>
      <c r="C74" s="135" t="str">
        <f>'Teine 15'!C75</f>
        <v>Tatar, aurutatud (mahe)</v>
      </c>
      <c r="D74" s="49">
        <v>100</v>
      </c>
      <c r="E74" s="338">
        <f>D74*'Teine 15'!E75/'Teine 15'!D75</f>
        <v>80.59999999999998</v>
      </c>
      <c r="F74" s="49">
        <f>E74*'Teine 15'!F75/'Teine 15'!E75</f>
        <v>16.974999999999998</v>
      </c>
      <c r="G74" s="49">
        <f>F74*'Teine 15'!G75/'Teine 15'!F75</f>
        <v>0.49999999999999989</v>
      </c>
      <c r="H74" s="49">
        <f>G74*'Teine 15'!H75/'Teine 15'!G75</f>
        <v>2.9749999999999992</v>
      </c>
    </row>
    <row r="75" spans="2:13" ht="15.75">
      <c r="B75" s="271"/>
      <c r="C75" s="135" t="str">
        <f>'Teine 15'!C76</f>
        <v>Bulgur, keedetud (G)</v>
      </c>
      <c r="D75" s="49">
        <v>100</v>
      </c>
      <c r="E75" s="338">
        <f>D75*'Teine 15'!E76/'Teine 15'!D76</f>
        <v>116.798</v>
      </c>
      <c r="F75" s="49">
        <f>E75*'Teine 15'!F76/'Teine 15'!E76</f>
        <v>24.896000000000001</v>
      </c>
      <c r="G75" s="49">
        <f>F75*'Teine 15'!G76/'Teine 15'!F76</f>
        <v>0.754</v>
      </c>
      <c r="H75" s="49">
        <f>G75*'Teine 15'!H76/'Teine 15'!G76</f>
        <v>3.87</v>
      </c>
    </row>
    <row r="76" spans="2:13" ht="15.75">
      <c r="B76" s="271"/>
      <c r="C76" s="135" t="str">
        <f>'Teine 15'!C77</f>
        <v>Pastinaak, röstitud</v>
      </c>
      <c r="D76" s="49">
        <v>50</v>
      </c>
      <c r="E76" s="338">
        <f>D76*'Teine 15'!E77/'Teine 15'!D77</f>
        <v>33.908000000000001</v>
      </c>
      <c r="F76" s="49">
        <f>E76*'Teine 15'!F77/'Teine 15'!E77</f>
        <v>8.3714999999999993</v>
      </c>
      <c r="G76" s="49">
        <f>F76*'Teine 15'!G77/'Teine 15'!F77</f>
        <v>0.316</v>
      </c>
      <c r="H76" s="49">
        <f>G76*'Teine 15'!H77/'Teine 15'!G77</f>
        <v>0.89500000000000002</v>
      </c>
      <c r="I76" s="45"/>
      <c r="J76" s="45"/>
      <c r="K76" s="45"/>
    </row>
    <row r="77" spans="2:13" ht="15.75">
      <c r="B77" s="271"/>
      <c r="C77" s="135" t="str">
        <f>'Teine 15'!C78</f>
        <v>Mahla-õlikaste</v>
      </c>
      <c r="D77" s="49">
        <v>5</v>
      </c>
      <c r="E77" s="338">
        <f>D77*'Teine 15'!E78/'Teine 15'!D78</f>
        <v>32.189399999999999</v>
      </c>
      <c r="F77" s="49">
        <f>E77*'Teine 15'!F78/'Teine 15'!E78</f>
        <v>9.7050000000000011E-2</v>
      </c>
      <c r="G77" s="49">
        <f>F77*'Teine 15'!G78/'Teine 15'!F78</f>
        <v>3.5305500000000003</v>
      </c>
      <c r="H77" s="49">
        <f>G77*'Teine 15'!H78/'Teine 15'!G78</f>
        <v>1.3550000000000001E-2</v>
      </c>
    </row>
    <row r="78" spans="2:13" ht="15.75">
      <c r="B78" s="271"/>
      <c r="C78" s="135" t="str">
        <f>'Teine 15'!C79</f>
        <v>Kapsa-selleri-õunasalat (mahe kapsas)</v>
      </c>
      <c r="D78" s="88">
        <v>50</v>
      </c>
      <c r="E78" s="338">
        <f>D78*'Teine 15'!E79/'Teine 15'!D79</f>
        <v>22.119</v>
      </c>
      <c r="F78" s="49">
        <f>E78*'Teine 15'!F79/'Teine 15'!E79</f>
        <v>4.72</v>
      </c>
      <c r="G78" s="49">
        <f>F78*'Teine 15'!G79/'Teine 15'!F79</f>
        <v>0.53</v>
      </c>
      <c r="H78" s="49">
        <f>G78*'Teine 15'!H79/'Teine 15'!G79</f>
        <v>0.375</v>
      </c>
    </row>
    <row r="79" spans="2:13" ht="15.75">
      <c r="B79" s="271"/>
      <c r="C79" s="135" t="str">
        <f>'Teine 15'!C80</f>
        <v>Salatisegu, roheline hernes, marineeritud kurk</v>
      </c>
      <c r="D79" s="88">
        <v>30</v>
      </c>
      <c r="E79" s="338">
        <f>D79*'Teine 15'!E80/'Teine 15'!D80</f>
        <v>12.3</v>
      </c>
      <c r="F79" s="49">
        <f>E79*'Teine 15'!F80/'Teine 15'!E80</f>
        <v>2.4125000000000001</v>
      </c>
      <c r="G79" s="49">
        <f>F79*'Teine 15'!G80/'Teine 15'!F80</f>
        <v>0.11699999999999998</v>
      </c>
      <c r="H79" s="49">
        <f>G79*'Teine 15'!H80/'Teine 15'!G80</f>
        <v>0.91049999999999998</v>
      </c>
    </row>
    <row r="80" spans="2:13" ht="15.75">
      <c r="B80" s="271"/>
      <c r="C80" s="135" t="str">
        <f>'Teine 15'!C81</f>
        <v>Seemnesegu (mahe)</v>
      </c>
      <c r="D80" s="49">
        <v>15</v>
      </c>
      <c r="E80" s="338">
        <f>D80*'Teine 15'!E81/'Teine 15'!D81</f>
        <v>91.745249999999999</v>
      </c>
      <c r="F80" s="49">
        <f>E80*'Teine 15'!F81/'Teine 15'!E81</f>
        <v>1.94625</v>
      </c>
      <c r="G80" s="49">
        <f>F80*'Teine 15'!G81/'Teine 15'!F81</f>
        <v>8.0107499999999998</v>
      </c>
      <c r="H80" s="49">
        <f>G80*'Teine 15'!H81/'Teine 15'!G81</f>
        <v>3.8287499999999999</v>
      </c>
      <c r="I80" s="45"/>
      <c r="J80" s="45"/>
      <c r="K80" s="45"/>
      <c r="L80" s="45"/>
      <c r="M80" s="45"/>
    </row>
    <row r="81" spans="2:13" ht="15.75">
      <c r="B81" s="271"/>
      <c r="C81" s="135" t="str">
        <f>'Teine 15'!C82</f>
        <v>PRIA Piimatooted (piim, keefir R 2,5% ) (L)</v>
      </c>
      <c r="D81" s="49">
        <v>25</v>
      </c>
      <c r="E81" s="338">
        <f>D81*'Teine 15'!E82/'Teine 15'!D82</f>
        <v>14.1</v>
      </c>
      <c r="F81" s="49">
        <f>E81*'Teine 15'!F82/'Teine 15'!E82</f>
        <v>1.22</v>
      </c>
      <c r="G81" s="49">
        <f>F81*'Teine 15'!G82/'Teine 15'!F82</f>
        <v>0.64</v>
      </c>
      <c r="H81" s="49">
        <f>G81*'Teine 15'!H82/'Teine 15'!G82</f>
        <v>0.86</v>
      </c>
      <c r="I81" s="45"/>
      <c r="J81" s="45"/>
      <c r="K81" s="45"/>
      <c r="L81" s="45"/>
      <c r="M81" s="45"/>
    </row>
    <row r="82" spans="2:13" ht="15.75">
      <c r="B82" s="271"/>
      <c r="C82" s="135" t="str">
        <f>'Teine 15'!C83</f>
        <v>Mahlajook (erinevad maitsed)</v>
      </c>
      <c r="D82" s="49">
        <v>25</v>
      </c>
      <c r="E82" s="338">
        <f>D82*'Teine 15'!E83/'Teine 15'!D83</f>
        <v>12.132200000000001</v>
      </c>
      <c r="F82" s="49">
        <f>E82*'Teine 15'!F83/'Teine 15'!E83</f>
        <v>2.9455000000000005</v>
      </c>
      <c r="G82" s="49">
        <f>F82*'Teine 15'!G83/'Teine 15'!F83</f>
        <v>1.2500000000000001E-2</v>
      </c>
      <c r="H82" s="49">
        <f>G82*'Teine 15'!H83/'Teine 15'!G83</f>
        <v>9.0749999999999997E-2</v>
      </c>
      <c r="I82" s="45"/>
      <c r="J82" s="45"/>
      <c r="K82" s="45"/>
      <c r="L82" s="45"/>
      <c r="M82" s="45"/>
    </row>
    <row r="83" spans="2:13" ht="15.75">
      <c r="B83" s="271"/>
      <c r="C83" s="135" t="str">
        <f>'Teine 15'!C84</f>
        <v>Joogijogurt R 1,5%, maitsestatud (L)</v>
      </c>
      <c r="D83" s="49">
        <v>25</v>
      </c>
      <c r="E83" s="338">
        <f>D83*'Teine 15'!E84/'Teine 15'!D84</f>
        <v>18.686499999999999</v>
      </c>
      <c r="F83" s="49">
        <f>E83*'Teine 15'!F84/'Teine 15'!E84</f>
        <v>3.0307499999999998</v>
      </c>
      <c r="G83" s="49">
        <f>F83*'Teine 15'!G84/'Teine 15'!F84</f>
        <v>0.375</v>
      </c>
      <c r="H83" s="49">
        <f>G83*'Teine 15'!H84/'Teine 15'!G84</f>
        <v>0.80000000000000016</v>
      </c>
      <c r="I83" s="45"/>
      <c r="J83" s="45"/>
      <c r="K83" s="45"/>
      <c r="L83" s="45"/>
      <c r="M83" s="45"/>
    </row>
    <row r="84" spans="2:13" ht="15.75">
      <c r="B84" s="271"/>
      <c r="C84" s="135" t="str">
        <f>'Teine 15'!C85</f>
        <v>Tee, suhkruta</v>
      </c>
      <c r="D84" s="49">
        <v>50</v>
      </c>
      <c r="E84" s="338">
        <f>D84*'Teine 15'!E85/'Teine 15'!D85</f>
        <v>0.2</v>
      </c>
      <c r="F84" s="49">
        <f>E84*'Teine 15'!F85/'Teine 15'!E85</f>
        <v>0</v>
      </c>
      <c r="G84" s="49">
        <v>0</v>
      </c>
      <c r="H84" s="49">
        <v>0.05</v>
      </c>
      <c r="I84" s="45"/>
      <c r="J84" s="45"/>
      <c r="K84" s="45"/>
      <c r="L84" s="45"/>
      <c r="M84" s="45"/>
    </row>
    <row r="85" spans="2:13" ht="15.75">
      <c r="B85" s="271"/>
      <c r="C85" s="135" t="str">
        <f>'Teine 15'!C86</f>
        <v>Rukkileiva (3 sorti) - ja sepikutoodete valik  (G)</v>
      </c>
      <c r="D85" s="79">
        <v>50</v>
      </c>
      <c r="E85" s="338">
        <f>D85*'Teine 15'!E86/'Teine 15'!D86</f>
        <v>123.1</v>
      </c>
      <c r="F85" s="49">
        <f>E85*'Teine 15'!F86/'Teine 15'!E86</f>
        <v>26.15</v>
      </c>
      <c r="G85" s="49">
        <f>F85*'Teine 15'!G86/'Teine 15'!F86</f>
        <v>1</v>
      </c>
      <c r="H85" s="49">
        <f>G85*'Teine 15'!H86/'Teine 15'!G86</f>
        <v>3.5750000000000002</v>
      </c>
    </row>
    <row r="86" spans="2:13" ht="15.75">
      <c r="B86" s="271"/>
      <c r="C86" s="135" t="str">
        <f>'Teine 15'!C87</f>
        <v>Apelsin</v>
      </c>
      <c r="D86" s="51">
        <v>50</v>
      </c>
      <c r="E86" s="338">
        <f>D86*'Teine 15'!E87/'Teine 15'!D87</f>
        <v>15.05</v>
      </c>
      <c r="F86" s="49">
        <f>E86*'Teine 15'!F87/'Teine 15'!E87</f>
        <v>2.95</v>
      </c>
      <c r="G86" s="49">
        <f>F86*'Teine 15'!G87/'Teine 15'!F87</f>
        <v>0.05</v>
      </c>
      <c r="H86" s="49">
        <f>G86*'Teine 15'!H87/'Teine 15'!G87</f>
        <v>0.40000000000000008</v>
      </c>
    </row>
    <row r="87" spans="2:13" s="62" customFormat="1" ht="15.75">
      <c r="B87" s="26"/>
      <c r="C87" s="343" t="s">
        <v>7</v>
      </c>
      <c r="D87" s="29"/>
      <c r="E87" s="339">
        <f>SUM(E71:E86)</f>
        <v>709.79335000000003</v>
      </c>
      <c r="F87" s="41">
        <f>SUM(F71:F86)</f>
        <v>113.73404999999998</v>
      </c>
      <c r="G87" s="41">
        <f>SUM(G71:G86)</f>
        <v>19.758299999999998</v>
      </c>
      <c r="H87" s="41">
        <f>SUM(H71:H86)</f>
        <v>25.745049999999999</v>
      </c>
    </row>
    <row r="88" spans="2:13" ht="15.75">
      <c r="B88" s="344"/>
      <c r="C88" s="311" t="s">
        <v>13</v>
      </c>
      <c r="D88" s="344"/>
      <c r="E88" s="340">
        <f>AVERAGE(E22,E39,E51,E69,E87)</f>
        <v>760.21179666666671</v>
      </c>
      <c r="F88" s="83">
        <f>AVERAGE(F22,F39,F51,F69,F87)</f>
        <v>116.35320666666667</v>
      </c>
      <c r="G88" s="83">
        <f>AVERAGE(G22,G39,G51,G69,G87)</f>
        <v>24.166050000000002</v>
      </c>
      <c r="H88" s="83">
        <f>AVERAGE(H22,H39,H51,H69,H87)</f>
        <v>24.771509999999999</v>
      </c>
    </row>
    <row r="89" spans="2:13" ht="15.75">
      <c r="B89" s="376" t="s">
        <v>116</v>
      </c>
      <c r="C89" s="376"/>
      <c r="D89" s="376"/>
      <c r="E89" s="84"/>
      <c r="F89" s="84"/>
      <c r="G89" s="84"/>
      <c r="H89" s="84"/>
    </row>
    <row r="90" spans="2:13">
      <c r="B90" s="361" t="s">
        <v>108</v>
      </c>
      <c r="C90" s="361"/>
      <c r="D90" s="361"/>
    </row>
    <row r="91" spans="2:13">
      <c r="B91" s="361" t="s">
        <v>109</v>
      </c>
      <c r="C91" s="361"/>
      <c r="D91" s="361"/>
      <c r="E91" s="4"/>
      <c r="F91" s="4"/>
      <c r="G91" s="4"/>
      <c r="H91" s="5"/>
    </row>
    <row r="92" spans="2:13" ht="33" customHeight="1">
      <c r="B92" s="367" t="s">
        <v>121</v>
      </c>
      <c r="C92" s="367"/>
      <c r="D92" s="367"/>
    </row>
    <row r="93" spans="2:13" ht="15.75">
      <c r="B93" s="362" t="s">
        <v>117</v>
      </c>
      <c r="C93" s="362"/>
      <c r="D93" s="362"/>
    </row>
    <row r="94" spans="2:13">
      <c r="B94" s="245" t="s">
        <v>112</v>
      </c>
      <c r="C94" s="361" t="s">
        <v>115</v>
      </c>
      <c r="D94" s="361"/>
    </row>
    <row r="95" spans="2:13">
      <c r="B95" s="245" t="s">
        <v>113</v>
      </c>
      <c r="C95" s="361" t="s">
        <v>114</v>
      </c>
      <c r="D95" s="361"/>
    </row>
    <row r="96" spans="2:13">
      <c r="B96" s="245" t="s">
        <v>107</v>
      </c>
      <c r="C96" s="361"/>
      <c r="D96" s="361"/>
    </row>
    <row r="97" spans="2:4" ht="15.75">
      <c r="B97" s="362" t="s">
        <v>110</v>
      </c>
      <c r="C97" s="362"/>
      <c r="D97" s="362"/>
    </row>
    <row r="98" spans="2:4">
      <c r="B98" s="361" t="s">
        <v>120</v>
      </c>
      <c r="C98" s="361"/>
      <c r="D98" s="361"/>
    </row>
  </sheetData>
  <mergeCells count="12">
    <mergeCell ref="B1:C4"/>
    <mergeCell ref="D1:D5"/>
    <mergeCell ref="B89:D89"/>
    <mergeCell ref="B90:D90"/>
    <mergeCell ref="C96:D96"/>
    <mergeCell ref="B97:D97"/>
    <mergeCell ref="B98:D98"/>
    <mergeCell ref="B91:D91"/>
    <mergeCell ref="B92:D92"/>
    <mergeCell ref="B93:D93"/>
    <mergeCell ref="C94:D94"/>
    <mergeCell ref="C95:D95"/>
  </mergeCells>
  <pageMargins left="0.7" right="0.7" top="0.75" bottom="0.75" header="0.3" footer="0.3"/>
  <pageSetup paperSize="9" scale="4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21A6B-0CA0-400F-A00F-D8193BF067F0}">
  <sheetPr>
    <pageSetUpPr fitToPage="1"/>
  </sheetPr>
  <dimension ref="B1:M93"/>
  <sheetViews>
    <sheetView zoomScale="90" zoomScaleNormal="90" workbookViewId="0">
      <selection activeCell="L77" sqref="L77"/>
    </sheetView>
  </sheetViews>
  <sheetFormatPr defaultColWidth="9.28515625" defaultRowHeight="15"/>
  <cols>
    <col min="1" max="1" width="9.28515625" style="172"/>
    <col min="2" max="2" width="25.5703125" style="172" customWidth="1"/>
    <col min="3" max="3" width="55.5703125" style="172" customWidth="1"/>
    <col min="4" max="8" width="15.5703125" style="172" customWidth="1"/>
    <col min="9" max="16384" width="9.28515625" style="172"/>
  </cols>
  <sheetData>
    <row r="1" spans="2:8">
      <c r="B1" s="382"/>
      <c r="C1" s="382"/>
      <c r="D1" s="364" t="e" vm="1">
        <v>#VALUE!</v>
      </c>
    </row>
    <row r="2" spans="2:8">
      <c r="B2" s="382"/>
      <c r="C2" s="382"/>
      <c r="D2" s="364"/>
    </row>
    <row r="3" spans="2:8">
      <c r="B3" s="382"/>
      <c r="C3" s="382"/>
      <c r="D3" s="364"/>
    </row>
    <row r="4" spans="2:8">
      <c r="B4" s="382"/>
      <c r="C4" s="382"/>
      <c r="D4" s="364"/>
    </row>
    <row r="5" spans="2:8" ht="24" customHeight="1">
      <c r="B5" s="174" t="str">
        <f>'Teine 17'!B5</f>
        <v>Koolilõuna 21.04-25.04.2025</v>
      </c>
      <c r="C5" s="175"/>
      <c r="D5" s="365"/>
    </row>
    <row r="6" spans="2:8" s="166" customFormat="1" ht="24" customHeight="1">
      <c r="B6" s="212" t="s">
        <v>0</v>
      </c>
      <c r="C6" s="177"/>
      <c r="D6" s="178" t="s">
        <v>1</v>
      </c>
      <c r="E6" s="178" t="s">
        <v>2</v>
      </c>
      <c r="F6" s="178" t="s">
        <v>3</v>
      </c>
      <c r="G6" s="178" t="s">
        <v>4</v>
      </c>
      <c r="H6" s="178" t="s">
        <v>5</v>
      </c>
    </row>
    <row r="7" spans="2:8">
      <c r="B7" s="213" t="s">
        <v>6</v>
      </c>
      <c r="C7" s="216" t="str">
        <f>'Teine 17'!C7</f>
        <v>Bolognese kaste (segahakkliha, siga/veis)</v>
      </c>
      <c r="D7" s="159">
        <v>75</v>
      </c>
      <c r="E7" s="179">
        <f>D7*'Teine 17'!E7/'Teine 17'!D7</f>
        <v>75.970499999999987</v>
      </c>
      <c r="F7" s="179">
        <f>D7*'Teine 17'!F7/'Teine 17'!D7</f>
        <v>4.0927499999999997</v>
      </c>
      <c r="G7" s="179">
        <f>D7*'Teine 17'!G7/'Teine 17'!D7</f>
        <v>4.8862500000000004</v>
      </c>
      <c r="H7" s="179">
        <f>'Kolmas 17'!D7*'Teine 17'!H7/'Teine 17'!D7</f>
        <v>4.4219999999999997</v>
      </c>
    </row>
    <row r="8" spans="2:8">
      <c r="B8" s="213" t="s">
        <v>15</v>
      </c>
      <c r="C8" s="216" t="str">
        <f>'Teine 17'!C8</f>
        <v>Bolognese kaste sojaubadega</v>
      </c>
      <c r="D8" s="180">
        <v>75</v>
      </c>
      <c r="E8" s="179">
        <f>D8*'Teine 17'!E8/'Teine 17'!D8</f>
        <v>50.582249999999995</v>
      </c>
      <c r="F8" s="179">
        <f>D8*'Teine 17'!F8/'Teine 17'!D8</f>
        <v>5.5845000000000002</v>
      </c>
      <c r="G8" s="179">
        <f>D8*'Teine 17'!G8/'Teine 17'!D8</f>
        <v>2.5454999999999997</v>
      </c>
      <c r="H8" s="179">
        <f>'Kolmas 17'!D8*'Teine 17'!H8/'Teine 17'!D8</f>
        <v>2.2289999999999996</v>
      </c>
    </row>
    <row r="9" spans="2:8">
      <c r="B9" s="214"/>
      <c r="C9" s="216" t="str">
        <f>'Teine 17'!C9</f>
        <v>Täisterapasta/pasta (G)</v>
      </c>
      <c r="D9" s="181">
        <v>100</v>
      </c>
      <c r="E9" s="179">
        <f>D9*'Teine 17'!E9/'Teine 17'!D9</f>
        <v>171.565</v>
      </c>
      <c r="F9" s="179">
        <f>D9*'Teine 17'!F9/'Teine 17'!D9</f>
        <v>35.656999999999996</v>
      </c>
      <c r="G9" s="179">
        <f>D9*'Teine 17'!G9/'Teine 17'!D9</f>
        <v>1.3449999999999998</v>
      </c>
      <c r="H9" s="179">
        <f>'Kolmas 17'!D9*'Teine 17'!H9/'Teine 17'!D9</f>
        <v>5.6769999999999987</v>
      </c>
    </row>
    <row r="10" spans="2:8">
      <c r="B10" s="214"/>
      <c r="C10" s="216" t="str">
        <f>'Teine 17'!C10</f>
        <v>Riis, aurutatud (mahe)</v>
      </c>
      <c r="D10" s="181">
        <v>100</v>
      </c>
      <c r="E10" s="179">
        <f>D10*'Teine 17'!E10/'Teine 17'!D10</f>
        <v>128.66666666666666</v>
      </c>
      <c r="F10" s="179">
        <f>D10*'Teine 17'!F10/'Teine 17'!D10</f>
        <v>28.666666666666668</v>
      </c>
      <c r="G10" s="179">
        <f>D10*'Teine 17'!G10/'Teine 17'!D10</f>
        <v>0.26500000000000001</v>
      </c>
      <c r="H10" s="179">
        <f>'Kolmas 17'!D10*'Teine 17'!H10/'Teine 17'!D10</f>
        <v>2.5</v>
      </c>
    </row>
    <row r="11" spans="2:8" ht="15.75">
      <c r="B11" s="215"/>
      <c r="C11" s="216" t="str">
        <f>'Teine 17'!C11</f>
        <v>Kõrvits, röstitud</v>
      </c>
      <c r="D11" s="181">
        <v>100</v>
      </c>
      <c r="E11" s="179">
        <f>D11*'Teine 17'!E11/'Teine 17'!D11</f>
        <v>44.030999999999992</v>
      </c>
      <c r="F11" s="179">
        <f>D11*'Teine 17'!F11/'Teine 17'!D11</f>
        <v>3.9</v>
      </c>
      <c r="G11" s="179">
        <f>D11*'Teine 17'!G11/'Teine 17'!D11</f>
        <v>3.1230000000000002</v>
      </c>
      <c r="H11" s="179">
        <f>'Kolmas 17'!D11*'Teine 17'!H11/'Teine 17'!D11</f>
        <v>0.77500000000000002</v>
      </c>
    </row>
    <row r="12" spans="2:8">
      <c r="B12" s="214"/>
      <c r="C12" s="216" t="str">
        <f>'Teine 17'!C12</f>
        <v>Mahla-õlikaste</v>
      </c>
      <c r="D12" s="183">
        <v>5</v>
      </c>
      <c r="E12" s="179">
        <f>D12*'Teine 17'!E12/'Teine 17'!D12</f>
        <v>32.189399999999999</v>
      </c>
      <c r="F12" s="179">
        <f>D12*'Teine 17'!F12/'Teine 17'!D12</f>
        <v>9.7050000000000011E-2</v>
      </c>
      <c r="G12" s="179">
        <f>D12*'Teine 17'!G12/'Teine 17'!D12</f>
        <v>3.5305500000000003</v>
      </c>
      <c r="H12" s="179">
        <f>'Kolmas 17'!D12*'Teine 17'!H12/'Teine 17'!D12</f>
        <v>1.3550000000000001E-2</v>
      </c>
    </row>
    <row r="13" spans="2:8">
      <c r="B13" s="214"/>
      <c r="C13" s="216" t="str">
        <f>'Teine 17'!C13</f>
        <v>Peedi-hapukurgisalat</v>
      </c>
      <c r="D13" s="183">
        <v>100</v>
      </c>
      <c r="E13" s="179">
        <f>D13*'Teine 17'!E13/'Teine 17'!D13</f>
        <v>35.607999999999997</v>
      </c>
      <c r="F13" s="179">
        <f>D13*'Teine 17'!F13/'Teine 17'!D13</f>
        <v>8.1609999999999996</v>
      </c>
      <c r="G13" s="179">
        <f>D13*'Teine 17'!G13/'Teine 17'!D13</f>
        <v>0.20200000000000004</v>
      </c>
      <c r="H13" s="179">
        <f>'Kolmas 17'!D13*'Teine 17'!H13/'Teine 17'!D13</f>
        <v>1.4680000000000002</v>
      </c>
    </row>
    <row r="14" spans="2:8">
      <c r="B14" s="214"/>
      <c r="C14" s="216" t="str">
        <f>'Teine 17'!C14</f>
        <v>Hiina kapsas, roheline hernes, punane redis (mahe)</v>
      </c>
      <c r="D14" s="183">
        <v>100</v>
      </c>
      <c r="E14" s="179">
        <f>D14*'Teine 17'!E14/'Teine 17'!D14</f>
        <v>38.473333333333343</v>
      </c>
      <c r="F14" s="179">
        <f>D14*'Teine 17'!F14/'Teine 17'!D14</f>
        <v>7.7666666666666666</v>
      </c>
      <c r="G14" s="179">
        <f>D14*'Teine 17'!G14/'Teine 17'!D14</f>
        <v>0.3</v>
      </c>
      <c r="H14" s="179">
        <f>'Kolmas 17'!D14*'Teine 17'!H14/'Teine 17'!D14</f>
        <v>2.8600000000000003</v>
      </c>
    </row>
    <row r="15" spans="2:8">
      <c r="B15" s="214"/>
      <c r="C15" s="216" t="str">
        <f>'Teine 17'!C15</f>
        <v>Seemnesegu (mahe)</v>
      </c>
      <c r="D15" s="183">
        <v>10</v>
      </c>
      <c r="E15" s="179">
        <f>D15*'Teine 17'!E15/'Teine 17'!D15</f>
        <v>60.876700000000007</v>
      </c>
      <c r="F15" s="179">
        <f>D15*'Teine 17'!F15/'Teine 17'!D15</f>
        <v>1.2800000000000002</v>
      </c>
      <c r="G15" s="179">
        <f>D15*'Teine 17'!G15/'Teine 17'!D15</f>
        <v>5.1567000000000007</v>
      </c>
      <c r="H15" s="179">
        <f>'Kolmas 17'!D15*'Teine 17'!H15/'Teine 17'!D15</f>
        <v>2.8233000000000001</v>
      </c>
    </row>
    <row r="16" spans="2:8">
      <c r="B16" s="214"/>
      <c r="C16" s="136" t="s">
        <v>64</v>
      </c>
      <c r="D16" s="144">
        <v>25</v>
      </c>
      <c r="E16" s="179">
        <f>D16*'Teine 17'!E16/'Teine 17'!D16</f>
        <v>14.1</v>
      </c>
      <c r="F16" s="179">
        <f>D16*'Teine 17'!F16/'Teine 17'!D16</f>
        <v>1.22</v>
      </c>
      <c r="G16" s="179">
        <f>D16*'Teine 17'!G16/'Teine 17'!D16</f>
        <v>0.64</v>
      </c>
      <c r="H16" s="179">
        <f>'Kolmas 17'!D16*'Teine 17'!H16/'Teine 17'!D16</f>
        <v>0.86</v>
      </c>
    </row>
    <row r="17" spans="2:8">
      <c r="B17" s="214"/>
      <c r="C17" s="216" t="str">
        <f>'Teine 17'!C17</f>
        <v>Mahlajook (erinevad maitsed)</v>
      </c>
      <c r="D17" s="144">
        <v>25</v>
      </c>
      <c r="E17" s="179">
        <f>D17*'Teine 17'!E17/'Teine 17'!D17</f>
        <v>12.132200000000001</v>
      </c>
      <c r="F17" s="179">
        <f>D17*'Teine 17'!F17/'Teine 17'!D17</f>
        <v>2.9455</v>
      </c>
      <c r="G17" s="179">
        <f>D17*'Teine 17'!G17/'Teine 17'!D17</f>
        <v>1.2500000000000001E-2</v>
      </c>
      <c r="H17" s="179">
        <f>'Kolmas 17'!D17*'Teine 17'!H17/'Teine 17'!D17</f>
        <v>9.0749999999999997E-2</v>
      </c>
    </row>
    <row r="18" spans="2:8">
      <c r="B18" s="214"/>
      <c r="C18" s="216" t="str">
        <f>'Teine 17'!C18</f>
        <v>Joogijogurt R 1,5%, maitsestatud (L)</v>
      </c>
      <c r="D18" s="183">
        <v>25</v>
      </c>
      <c r="E18" s="179">
        <f>D18*'Teine 17'!E18/'Teine 17'!D18</f>
        <v>18.686499999999999</v>
      </c>
      <c r="F18" s="179">
        <f>D18*'Teine 17'!F18/'Teine 17'!D18</f>
        <v>3.0307499999999998</v>
      </c>
      <c r="G18" s="179">
        <f>D18*'Teine 17'!G18/'Teine 17'!D18</f>
        <v>0.375</v>
      </c>
      <c r="H18" s="179">
        <f>'Kolmas 17'!D18*'Teine 17'!H18/'Teine 17'!D18</f>
        <v>0.8</v>
      </c>
    </row>
    <row r="19" spans="2:8">
      <c r="B19" s="214"/>
      <c r="C19" s="216" t="str">
        <f>'Teine 17'!C19</f>
        <v>Tee, suhkruta</v>
      </c>
      <c r="D19" s="149">
        <v>50</v>
      </c>
      <c r="E19" s="179">
        <f>D19*'Teine 17'!E19/'Teine 17'!D19</f>
        <v>0.2</v>
      </c>
      <c r="F19" s="179">
        <f>D19*'Teine 17'!F19/'Teine 17'!D19</f>
        <v>0</v>
      </c>
      <c r="G19" s="179">
        <f>D19*'Teine 17'!G19/'Teine 17'!D19</f>
        <v>0</v>
      </c>
      <c r="H19" s="179">
        <f>'Kolmas 17'!D19*'Teine 17'!H19/'Teine 17'!D19</f>
        <v>0.05</v>
      </c>
    </row>
    <row r="20" spans="2:8">
      <c r="B20" s="214"/>
      <c r="C20" s="216" t="str">
        <f>'Teine 17'!C20</f>
        <v>Rukkileiva (3 sorti) - ja sepikutoodete valik  (G)</v>
      </c>
      <c r="D20" s="185">
        <v>50</v>
      </c>
      <c r="E20" s="179">
        <f>D20*'Teine 17'!E20/'Teine 17'!D20</f>
        <v>123.1</v>
      </c>
      <c r="F20" s="179">
        <f>D20*'Teine 17'!F20/'Teine 17'!D20</f>
        <v>26.15</v>
      </c>
      <c r="G20" s="179">
        <f>D20*'Teine 17'!G20/'Teine 17'!D20</f>
        <v>1</v>
      </c>
      <c r="H20" s="179">
        <f>'Kolmas 17'!D20*'Teine 17'!H20/'Teine 17'!D20</f>
        <v>3.5750000000000002</v>
      </c>
    </row>
    <row r="21" spans="2:8" ht="15.75">
      <c r="B21" s="215"/>
      <c r="C21" s="193" t="s">
        <v>14</v>
      </c>
      <c r="D21" s="181">
        <v>50</v>
      </c>
      <c r="E21" s="179">
        <f>D21*'Teine 17'!E21/'Teine 17'!D21</f>
        <v>19.988</v>
      </c>
      <c r="F21" s="179">
        <f>D21*'Teine 17'!F21/'Teine 17'!D21</f>
        <v>5.97</v>
      </c>
      <c r="G21" s="179">
        <f>D21*'Teine 17'!G21/'Teine 17'!D21</f>
        <v>0</v>
      </c>
      <c r="H21" s="179">
        <f>'Kolmas 17'!D21*'Teine 17'!H21/'Teine 17'!D21</f>
        <v>0.15</v>
      </c>
    </row>
    <row r="22" spans="2:8" s="173" customFormat="1" ht="15.75">
      <c r="B22" s="210"/>
      <c r="C22" s="165" t="s">
        <v>7</v>
      </c>
      <c r="D22" s="155"/>
      <c r="E22" s="155">
        <f>SUM(E7:E21)</f>
        <v>826.16955000000007</v>
      </c>
      <c r="F22" s="155">
        <f t="shared" ref="F22:H22" si="0">SUM(F7:F21)</f>
        <v>134.52188333333334</v>
      </c>
      <c r="G22" s="155">
        <f t="shared" si="0"/>
        <v>23.381500000000003</v>
      </c>
      <c r="H22" s="155">
        <f t="shared" si="0"/>
        <v>28.293599999999998</v>
      </c>
    </row>
    <row r="23" spans="2:8" s="166" customFormat="1" ht="24" customHeight="1">
      <c r="B23" s="212" t="s">
        <v>8</v>
      </c>
      <c r="C23" s="177"/>
      <c r="D23" s="178" t="s">
        <v>1</v>
      </c>
      <c r="E23" s="178" t="s">
        <v>2</v>
      </c>
      <c r="F23" s="178" t="s">
        <v>3</v>
      </c>
      <c r="G23" s="178" t="s">
        <v>4</v>
      </c>
      <c r="H23" s="178" t="s">
        <v>5</v>
      </c>
    </row>
    <row r="24" spans="2:8">
      <c r="B24" s="213" t="s">
        <v>6</v>
      </c>
      <c r="C24" s="85" t="str">
        <f>'Teine 17'!C24</f>
        <v>Külasupp kanalihaga (G)</v>
      </c>
      <c r="D24" s="181">
        <v>150</v>
      </c>
      <c r="E24" s="179">
        <f>D24*'Teine 17'!E24/'Teine 17'!D24</f>
        <v>151.19999999999999</v>
      </c>
      <c r="F24" s="179">
        <f>D24*'Teine 17'!F24/'Teine 17'!D24</f>
        <v>9.5519999999999996</v>
      </c>
      <c r="G24" s="179">
        <f>D24*'Teine 17'!G24/'Teine 17'!D24</f>
        <v>8.9760000000000009</v>
      </c>
      <c r="H24" s="179">
        <f>D24*'Teine 17'!H24/'Teine 17'!D24</f>
        <v>7.032</v>
      </c>
    </row>
    <row r="25" spans="2:8">
      <c r="B25" s="213" t="s">
        <v>15</v>
      </c>
      <c r="C25" s="85" t="str">
        <f>'Teine 17'!C25</f>
        <v xml:space="preserve">Külasupp roheliste hernestega (G) </v>
      </c>
      <c r="D25" s="181">
        <v>150</v>
      </c>
      <c r="E25" s="179">
        <f>D25*'Teine 17'!E25/'Teine 17'!D25</f>
        <v>78.84</v>
      </c>
      <c r="F25" s="179">
        <f>D25*'Teine 17'!F25/'Teine 17'!D25</f>
        <v>11.616</v>
      </c>
      <c r="G25" s="179">
        <f>D25*'Teine 17'!G25/'Teine 17'!D25</f>
        <v>1.8720000000000001</v>
      </c>
      <c r="H25" s="179">
        <f>D25*'Teine 17'!H25/'Teine 17'!D25</f>
        <v>2.3879999999999999</v>
      </c>
    </row>
    <row r="26" spans="2:8">
      <c r="B26" s="213"/>
      <c r="C26" s="85" t="str">
        <f>'Teine 17'!C26</f>
        <v>Hapukoor R 10% (L)</v>
      </c>
      <c r="D26" s="217">
        <v>30</v>
      </c>
      <c r="E26" s="179">
        <f>D26*'Teine 17'!E26/'Teine 17'!D26</f>
        <v>35.520000000000003</v>
      </c>
      <c r="F26" s="179">
        <f>E26*'Teine 17'!F26/'Teine 17'!E26</f>
        <v>1.2299999999999998</v>
      </c>
      <c r="G26" s="179">
        <f>F26*'Teine 17'!G26/'Teine 17'!F26</f>
        <v>3</v>
      </c>
      <c r="H26" s="179">
        <f>G26*'Teine 17'!H26/'Teine 17'!G26</f>
        <v>0.89999999999999991</v>
      </c>
    </row>
    <row r="27" spans="2:8">
      <c r="B27" s="213"/>
      <c r="C27" s="85" t="str">
        <f>'Teine 17'!C27</f>
        <v>Pasha kohupiimakreem (L)</v>
      </c>
      <c r="D27" s="181">
        <v>100</v>
      </c>
      <c r="E27" s="179">
        <f>D27*'Teine 17'!E27/'Teine 17'!D27</f>
        <v>192</v>
      </c>
      <c r="F27" s="179">
        <f>D27*'Teine 17'!F27/'Teine 17'!D27</f>
        <v>22.1</v>
      </c>
      <c r="G27" s="179">
        <f>D27*'Teine 17'!G27/'Teine 17'!D27</f>
        <v>9.23</v>
      </c>
      <c r="H27" s="179">
        <f>D27*'Teine 17'!H27/'Teine 17'!D27</f>
        <v>5.01</v>
      </c>
    </row>
    <row r="28" spans="2:8">
      <c r="B28" s="213"/>
      <c r="C28" s="85" t="str">
        <f>'Teine 17'!C28</f>
        <v>Kirsitarretis vahukoorega (L)</v>
      </c>
      <c r="D28" s="181">
        <v>100</v>
      </c>
      <c r="E28" s="179">
        <f>D28*'Teine 17'!E28/'Teine 17'!D28</f>
        <v>133.10400000000001</v>
      </c>
      <c r="F28" s="179">
        <f>E28*'Teine 17'!F28/'Teine 17'!E28</f>
        <v>24.51</v>
      </c>
      <c r="G28" s="179">
        <f>F28*'Teine 17'!G28/'Teine 17'!F28</f>
        <v>3.0479999999999996</v>
      </c>
      <c r="H28" s="179">
        <f>G28*'Teine 17'!H28/'Teine 17'!G28</f>
        <v>2.1749999999999994</v>
      </c>
    </row>
    <row r="29" spans="2:8">
      <c r="B29" s="213"/>
      <c r="C29" s="136" t="s">
        <v>64</v>
      </c>
      <c r="D29" s="181">
        <v>25</v>
      </c>
      <c r="E29" s="179">
        <f>D29*'Teine 17'!E29/'Teine 17'!D29</f>
        <v>14.1</v>
      </c>
      <c r="F29" s="179">
        <f>D29*'Teine 17'!F29/'Teine 17'!D29</f>
        <v>1.22</v>
      </c>
      <c r="G29" s="179">
        <f>D29*'Teine 17'!G29/'Teine 17'!D29</f>
        <v>0.64</v>
      </c>
      <c r="H29" s="179">
        <f>D29*'Teine 17'!H29/'Teine 17'!D29</f>
        <v>0.86</v>
      </c>
    </row>
    <row r="30" spans="2:8">
      <c r="B30" s="213"/>
      <c r="C30" s="85" t="str">
        <f>'Teine 17'!C30</f>
        <v>Mahlajook (erinevad maitsed)</v>
      </c>
      <c r="D30" s="181">
        <v>25</v>
      </c>
      <c r="E30" s="179">
        <f>D30*'Teine 17'!E30/'Teine 17'!D30</f>
        <v>12.132200000000001</v>
      </c>
      <c r="F30" s="179">
        <f>D30*'Teine 17'!F30/'Teine 17'!D30</f>
        <v>2.9455</v>
      </c>
      <c r="G30" s="179">
        <f>D30*'Teine 17'!G30/'Teine 17'!D30</f>
        <v>1.2500000000000001E-2</v>
      </c>
      <c r="H30" s="179">
        <f>D30*'Teine 17'!H30/'Teine 17'!D30</f>
        <v>9.0749999999999997E-2</v>
      </c>
    </row>
    <row r="31" spans="2:8">
      <c r="B31" s="213"/>
      <c r="C31" s="85" t="str">
        <f>'Teine 17'!C31</f>
        <v>Joogijogurt R 1,5%, maitsestatud (L)</v>
      </c>
      <c r="D31" s="181">
        <v>25</v>
      </c>
      <c r="E31" s="179">
        <f>D31*'Teine 17'!E31/'Teine 17'!D31</f>
        <v>18.686499999999999</v>
      </c>
      <c r="F31" s="179">
        <f>D31*'Teine 17'!F31/'Teine 17'!D31</f>
        <v>3.0307499999999998</v>
      </c>
      <c r="G31" s="179">
        <f>D31*'Teine 17'!G31/'Teine 17'!D31</f>
        <v>0.375</v>
      </c>
      <c r="H31" s="179">
        <f>D31*'Teine 17'!H31/'Teine 17'!D31</f>
        <v>0.8</v>
      </c>
    </row>
    <row r="32" spans="2:8">
      <c r="B32" s="213"/>
      <c r="C32" s="85" t="str">
        <f>'Teine 17'!C32</f>
        <v>Tee, suhkruta</v>
      </c>
      <c r="D32" s="181">
        <v>50</v>
      </c>
      <c r="E32" s="179">
        <f>D32*'Teine 17'!E32/'Teine 17'!D32</f>
        <v>0.2</v>
      </c>
      <c r="F32" s="179">
        <f>D32*'Teine 17'!F32/'Teine 17'!D32</f>
        <v>0</v>
      </c>
      <c r="G32" s="179">
        <f>D32*'Teine 17'!G32/'Teine 17'!D32</f>
        <v>0</v>
      </c>
      <c r="H32" s="179">
        <f>D32*'Teine 17'!H32/'Teine 17'!D32</f>
        <v>0.05</v>
      </c>
    </row>
    <row r="33" spans="2:8">
      <c r="B33" s="214"/>
      <c r="C33" s="85" t="str">
        <f>'Teine 17'!C33</f>
        <v>Rukkileiva (3 sorti) - ja sepikutoodete valik  (G)</v>
      </c>
      <c r="D33" s="181">
        <v>50</v>
      </c>
      <c r="E33" s="179">
        <f>D33*'Teine 17'!E33/'Teine 17'!D33</f>
        <v>123.1</v>
      </c>
      <c r="F33" s="179">
        <f>D33*'Teine 17'!F33/'Teine 17'!D33</f>
        <v>26.15</v>
      </c>
      <c r="G33" s="179">
        <f>D33*'Teine 17'!G33/'Teine 17'!D33</f>
        <v>1</v>
      </c>
      <c r="H33" s="179">
        <f>D33*'Teine 17'!H33/'Teine 17'!D33</f>
        <v>3.5750000000000002</v>
      </c>
    </row>
    <row r="34" spans="2:8">
      <c r="B34" s="214"/>
      <c r="C34" s="85" t="s">
        <v>38</v>
      </c>
      <c r="D34" s="184">
        <v>50</v>
      </c>
      <c r="E34" s="179">
        <f>D34*'Teine 17'!E34/'Teine 17'!D34</f>
        <v>24.038</v>
      </c>
      <c r="F34" s="179">
        <f>D34*'Teine 17'!F34/'Teine 17'!D34</f>
        <v>6.74</v>
      </c>
      <c r="G34" s="179">
        <f>D34*'Teine 17'!G34/'Teine 17'!D34</f>
        <v>0</v>
      </c>
      <c r="H34" s="179">
        <f>D34*'Teine 17'!H34/'Teine 17'!D34</f>
        <v>0</v>
      </c>
    </row>
    <row r="35" spans="2:8" s="173" customFormat="1" ht="15.75">
      <c r="B35" s="210"/>
      <c r="C35" s="165" t="s">
        <v>7</v>
      </c>
      <c r="D35" s="155"/>
      <c r="E35" s="155">
        <f>SUM(E24:E34)</f>
        <v>782.92070000000012</v>
      </c>
      <c r="F35" s="155">
        <f t="shared" ref="F35:H35" si="1">SUM(F24:F34)</f>
        <v>109.09425</v>
      </c>
      <c r="G35" s="155">
        <f t="shared" si="1"/>
        <v>28.153500000000001</v>
      </c>
      <c r="H35" s="155">
        <f t="shared" si="1"/>
        <v>22.880749999999999</v>
      </c>
    </row>
    <row r="36" spans="2:8" s="166" customFormat="1" ht="24" customHeight="1">
      <c r="B36" s="212" t="s">
        <v>10</v>
      </c>
      <c r="C36" s="186"/>
      <c r="D36" s="178" t="s">
        <v>1</v>
      </c>
      <c r="E36" s="178" t="s">
        <v>2</v>
      </c>
      <c r="F36" s="178" t="s">
        <v>3</v>
      </c>
      <c r="G36" s="178" t="s">
        <v>4</v>
      </c>
      <c r="H36" s="178" t="s">
        <v>5</v>
      </c>
    </row>
    <row r="37" spans="2:8">
      <c r="B37" s="213" t="s">
        <v>6</v>
      </c>
      <c r="C37" s="218" t="str">
        <f>'Teine 17'!C37</f>
        <v>Koorene lõhetükkid (G, M, PT)</v>
      </c>
      <c r="D37" s="181">
        <v>50</v>
      </c>
      <c r="E37" s="179">
        <f>D37*'Teine 17'!E37/'Teine 17'!D37</f>
        <v>102.0085</v>
      </c>
      <c r="F37" s="179">
        <f>D37*'Teine 17'!F37/'Teine 17'!D37</f>
        <v>9.1784999999999997</v>
      </c>
      <c r="G37" s="179">
        <f>D37*'Teine 17'!G37/'Teine 17'!D37</f>
        <v>5.5354999999999999</v>
      </c>
      <c r="H37" s="179">
        <f>D37*'Teine 17'!H37/'Teine 17'!D37</f>
        <v>4.3025000000000002</v>
      </c>
    </row>
    <row r="38" spans="2:8">
      <c r="B38" s="213" t="s">
        <v>15</v>
      </c>
      <c r="C38" s="218" t="str">
        <f>'Teine 17'!C38</f>
        <v>Bataadi-kikerherne pikkpoiss (G, M, PT)</v>
      </c>
      <c r="D38" s="181">
        <v>50</v>
      </c>
      <c r="E38" s="179">
        <f>D38*'Teine 17'!E38/'Teine 17'!D38</f>
        <v>62.92</v>
      </c>
      <c r="F38" s="179">
        <f>D38*'Teine 17'!F38/'Teine 17'!D38</f>
        <v>2.1800000000000002</v>
      </c>
      <c r="G38" s="179">
        <f>D38*'Teine 17'!G38/'Teine 17'!D38</f>
        <v>2.2999999999999998</v>
      </c>
      <c r="H38" s="179">
        <f>D38*'Teine 17'!H38/'Teine 17'!D38</f>
        <v>6.01</v>
      </c>
    </row>
    <row r="39" spans="2:8">
      <c r="B39" s="214"/>
      <c r="C39" s="218" t="str">
        <f>'Teine 17'!C39</f>
        <v>Kartulipuder (L)</v>
      </c>
      <c r="D39" s="181">
        <v>100</v>
      </c>
      <c r="E39" s="179">
        <f>D39*'Teine 17'!E39/'Teine 17'!D39</f>
        <v>76.534000000000006</v>
      </c>
      <c r="F39" s="179">
        <f>D39*'Teine 17'!F39/'Teine 17'!D39</f>
        <v>15.846</v>
      </c>
      <c r="G39" s="179">
        <f>D39*'Teine 17'!G39/'Teine 17'!D39</f>
        <v>0.61</v>
      </c>
      <c r="H39" s="179">
        <f>D39*'Teine 17'!H39/'Teine 17'!D39</f>
        <v>2.363</v>
      </c>
    </row>
    <row r="40" spans="2:8">
      <c r="B40" s="214"/>
      <c r="C40" s="218" t="str">
        <f>'Teine 17'!C40</f>
        <v>Kuskuss, aurutatud (G)</v>
      </c>
      <c r="D40" s="181">
        <v>100</v>
      </c>
      <c r="E40" s="179">
        <f>D40*'Teine 17'!E40/'Teine 17'!D40</f>
        <v>128.15299999999996</v>
      </c>
      <c r="F40" s="179">
        <f>D40*'Teine 17'!F40/'Teine 17'!D40</f>
        <v>27.158999999999995</v>
      </c>
      <c r="G40" s="179">
        <f>D40*'Teine 17'!G40/'Teine 17'!D40</f>
        <v>0.68899999999999995</v>
      </c>
      <c r="H40" s="179">
        <f>D40*'Teine 17'!H40/'Teine 17'!D40</f>
        <v>3.9359999999999995</v>
      </c>
    </row>
    <row r="41" spans="2:8">
      <c r="B41" s="214"/>
      <c r="C41" s="218" t="str">
        <f>'Teine 17'!C41</f>
        <v>Peet, aurutatud</v>
      </c>
      <c r="D41" s="144">
        <v>100</v>
      </c>
      <c r="E41" s="179">
        <f>D41*'Teine 17'!E41/'Teine 17'!D41</f>
        <v>45.255000000000003</v>
      </c>
      <c r="F41" s="179">
        <f>D41*'Teine 17'!F41/'Teine 17'!D41</f>
        <v>10.92</v>
      </c>
      <c r="G41" s="179">
        <f>D41*'Teine 17'!G41/'Teine 17'!D41</f>
        <v>0.105</v>
      </c>
      <c r="H41" s="179">
        <f>D41*'Teine 17'!H41/'Teine 17'!D41</f>
        <v>1.47</v>
      </c>
    </row>
    <row r="42" spans="2:8">
      <c r="B42" s="214"/>
      <c r="C42" s="218" t="str">
        <f>'Teine 17'!C42</f>
        <v>Soe valge kaste (G, L)</v>
      </c>
      <c r="D42" s="192">
        <v>100</v>
      </c>
      <c r="E42" s="179">
        <f>D42*'Teine 17'!E42/'Teine 17'!D42</f>
        <v>118.252</v>
      </c>
      <c r="F42" s="179">
        <f>D42*'Teine 17'!F42/'Teine 17'!D42</f>
        <v>8.1539999999999999</v>
      </c>
      <c r="G42" s="179">
        <f>D42*'Teine 17'!G42/'Teine 17'!D42</f>
        <v>7.8920000000000003</v>
      </c>
      <c r="H42" s="179">
        <f>D42*'Teine 17'!H42/'Teine 17'!D42</f>
        <v>3.7460000000000004</v>
      </c>
    </row>
    <row r="43" spans="2:8">
      <c r="B43" s="214"/>
      <c r="C43" s="218" t="str">
        <f>'Teine 17'!C43</f>
        <v>Mahla-õlikaste</v>
      </c>
      <c r="D43" s="181">
        <v>5</v>
      </c>
      <c r="E43" s="179">
        <f>D43*'Teine 17'!E43/'Teine 17'!D43</f>
        <v>32.189399999999999</v>
      </c>
      <c r="F43" s="179">
        <f>D43*'Teine 17'!F43/'Teine 17'!D43</f>
        <v>9.7050000000000011E-2</v>
      </c>
      <c r="G43" s="179">
        <f>D43*'Teine 17'!G43/'Teine 17'!D43</f>
        <v>3.5305500000000003</v>
      </c>
      <c r="H43" s="179">
        <f>D43*'Teine 17'!H43/'Teine 17'!D43</f>
        <v>1.3550000000000001E-2</v>
      </c>
    </row>
    <row r="44" spans="2:8">
      <c r="B44" s="214"/>
      <c r="C44" s="218" t="str">
        <f>'Teine 17'!C44</f>
        <v>Hiina kapsa salat spinatiga</v>
      </c>
      <c r="D44" s="181">
        <v>100</v>
      </c>
      <c r="E44" s="179">
        <f>D44*'Teine 17'!E44/'Teine 17'!D44</f>
        <v>14.2</v>
      </c>
      <c r="F44" s="179">
        <f>D44*'Teine 17'!F44/'Teine 17'!D44</f>
        <v>2.42</v>
      </c>
      <c r="G44" s="179">
        <f>D44*'Teine 17'!G44/'Teine 17'!D44</f>
        <v>0.16</v>
      </c>
      <c r="H44" s="179">
        <f>D44*'Teine 17'!H44/'Teine 17'!D44</f>
        <v>1.34</v>
      </c>
    </row>
    <row r="45" spans="2:8">
      <c r="B45" s="214"/>
      <c r="C45" s="218" t="str">
        <f>'Teine 17'!C45</f>
        <v>Porgand, tomat, porrulauk</v>
      </c>
      <c r="D45" s="181">
        <v>100</v>
      </c>
      <c r="E45" s="179">
        <f>D45*'Teine 17'!E45/'Teine 17'!D45</f>
        <v>26.106666666666666</v>
      </c>
      <c r="F45" s="179">
        <f>D45*'Teine 17'!F45/'Teine 17'!D45</f>
        <v>6.17</v>
      </c>
      <c r="G45" s="179">
        <f>D45*'Teine 17'!G45/'Teine 17'!D45</f>
        <v>0.23333333333333336</v>
      </c>
      <c r="H45" s="179">
        <f>D45*'Teine 17'!H45/'Teine 17'!D45</f>
        <v>1.0000000000000002</v>
      </c>
    </row>
    <row r="46" spans="2:8">
      <c r="B46" s="214"/>
      <c r="C46" s="218" t="str">
        <f>'Teine 17'!C46</f>
        <v>Seemnesegu (mahe)</v>
      </c>
      <c r="D46" s="181">
        <v>10</v>
      </c>
      <c r="E46" s="179">
        <f>D46*'Teine 17'!E46/'Teine 17'!D46</f>
        <v>60.876700000000007</v>
      </c>
      <c r="F46" s="179">
        <f>D46*'Teine 17'!F46/'Teine 17'!D46</f>
        <v>1.2800000000000002</v>
      </c>
      <c r="G46" s="179">
        <f>D46*'Teine 17'!G46/'Teine 17'!D46</f>
        <v>5.1567000000000007</v>
      </c>
      <c r="H46" s="179">
        <f>D46*'Teine 17'!H46/'Teine 17'!D46</f>
        <v>2.8233000000000001</v>
      </c>
    </row>
    <row r="47" spans="2:8" ht="15.75">
      <c r="B47" s="215"/>
      <c r="C47" s="136" t="s">
        <v>64</v>
      </c>
      <c r="D47" s="181">
        <v>25</v>
      </c>
      <c r="E47" s="179">
        <f>D47*'Teine 17'!E47/'Teine 17'!D47</f>
        <v>14.1</v>
      </c>
      <c r="F47" s="179">
        <f>D47*'Teine 17'!F47/'Teine 17'!D47</f>
        <v>1.22</v>
      </c>
      <c r="G47" s="179">
        <f>D47*'Teine 17'!G47/'Teine 17'!D47</f>
        <v>0.64</v>
      </c>
      <c r="H47" s="179">
        <f>D47*'Teine 17'!H47/'Teine 17'!D47</f>
        <v>0.86</v>
      </c>
    </row>
    <row r="48" spans="2:8" ht="15.75">
      <c r="B48" s="215"/>
      <c r="C48" s="218" t="str">
        <f>'Teine 17'!C48</f>
        <v>Mahlajook (erinevad maitsed)</v>
      </c>
      <c r="D48" s="144">
        <v>25</v>
      </c>
      <c r="E48" s="179">
        <f>D48*'Teine 17'!E48/'Teine 17'!D48</f>
        <v>12.132200000000001</v>
      </c>
      <c r="F48" s="179">
        <f>D48*'Teine 17'!F48/'Teine 17'!D48</f>
        <v>2.9455</v>
      </c>
      <c r="G48" s="179">
        <f>D48*'Teine 17'!G48/'Teine 17'!D48</f>
        <v>1.2500000000000001E-2</v>
      </c>
      <c r="H48" s="179">
        <f>D48*'Teine 17'!H48/'Teine 17'!D48</f>
        <v>9.0749999999999997E-2</v>
      </c>
    </row>
    <row r="49" spans="2:8" ht="15.75">
      <c r="B49" s="215"/>
      <c r="C49" s="218" t="str">
        <f>'Teine 17'!C49</f>
        <v>Joogijogurt R 1,5%, maitsestatud (L)</v>
      </c>
      <c r="D49" s="144">
        <v>25</v>
      </c>
      <c r="E49" s="179">
        <f>D49*'Teine 17'!E49/'Teine 17'!D49</f>
        <v>18.686499999999999</v>
      </c>
      <c r="F49" s="179">
        <f>D49*'Teine 17'!F49/'Teine 17'!D49</f>
        <v>3.0307499999999998</v>
      </c>
      <c r="G49" s="179">
        <f>D49*'Teine 17'!G49/'Teine 17'!D49</f>
        <v>0.375</v>
      </c>
      <c r="H49" s="179">
        <f>D49*'Teine 17'!H49/'Teine 17'!D49</f>
        <v>0.8</v>
      </c>
    </row>
    <row r="50" spans="2:8">
      <c r="B50" s="213"/>
      <c r="C50" s="218" t="str">
        <f>'Teine 17'!C50</f>
        <v>Tee, suhkruta</v>
      </c>
      <c r="D50" s="183">
        <v>50</v>
      </c>
      <c r="E50" s="179">
        <f>D50*'Teine 17'!E50/'Teine 17'!D50</f>
        <v>0.2</v>
      </c>
      <c r="F50" s="179">
        <f>D50*'Teine 17'!F50/'Teine 17'!D50</f>
        <v>0</v>
      </c>
      <c r="G50" s="179">
        <f>D50*'Teine 17'!G50/'Teine 17'!D50</f>
        <v>0</v>
      </c>
      <c r="H50" s="179">
        <f>D50*'Teine 17'!H50/'Teine 17'!D50</f>
        <v>0.05</v>
      </c>
    </row>
    <row r="51" spans="2:8" ht="15.75">
      <c r="B51" s="215"/>
      <c r="C51" s="218" t="str">
        <f>'Teine 17'!C51</f>
        <v>Rukkileiva (3 sorti) - ja sepikutoodete valik  (G)</v>
      </c>
      <c r="D51" s="149">
        <v>50</v>
      </c>
      <c r="E51" s="179">
        <f>D51*'Teine 17'!E51/'Teine 17'!D51</f>
        <v>123.1</v>
      </c>
      <c r="F51" s="179">
        <f>D51*'Teine 17'!F51/'Teine 17'!D51</f>
        <v>26.15</v>
      </c>
      <c r="G51" s="179">
        <f>D51*'Teine 17'!G51/'Teine 17'!D51</f>
        <v>1</v>
      </c>
      <c r="H51" s="179">
        <f>D51*'Teine 17'!H51/'Teine 17'!D51</f>
        <v>3.5750000000000002</v>
      </c>
    </row>
    <row r="52" spans="2:8">
      <c r="B52" s="214"/>
      <c r="C52" s="218" t="str">
        <f>'Teine 17'!C52</f>
        <v>Mandariin</v>
      </c>
      <c r="D52" s="181">
        <v>50</v>
      </c>
      <c r="E52" s="179">
        <f>D52*'Teine 17'!E52/'Teine 17'!D52</f>
        <v>21.8</v>
      </c>
      <c r="F52" s="179">
        <f>D52*'Teine 17'!F52/'Teine 17'!D52</f>
        <v>5.21</v>
      </c>
      <c r="G52" s="179">
        <f>D52*'Teine 17'!G52/'Teine 17'!D52</f>
        <v>0.05</v>
      </c>
      <c r="H52" s="179">
        <f>D52*'Teine 17'!H52/'Teine 17'!D52</f>
        <v>0.45</v>
      </c>
    </row>
    <row r="53" spans="2:8" s="173" customFormat="1" ht="15.75">
      <c r="B53" s="210"/>
      <c r="C53" s="165" t="s">
        <v>7</v>
      </c>
      <c r="D53" s="155"/>
      <c r="E53" s="155">
        <f>SUM(E37:E52)</f>
        <v>856.51396666666676</v>
      </c>
      <c r="F53" s="155">
        <f t="shared" ref="F53:H53" si="2">SUM(F37:F52)</f>
        <v>121.96079999999996</v>
      </c>
      <c r="G53" s="155">
        <f t="shared" si="2"/>
        <v>28.289583333333336</v>
      </c>
      <c r="H53" s="155">
        <f t="shared" si="2"/>
        <v>32.830100000000002</v>
      </c>
    </row>
    <row r="54" spans="2:8" s="166" customFormat="1" ht="24" customHeight="1">
      <c r="B54" s="212" t="s">
        <v>11</v>
      </c>
      <c r="C54" s="177"/>
      <c r="D54" s="178" t="s">
        <v>1</v>
      </c>
      <c r="E54" s="178" t="s">
        <v>2</v>
      </c>
      <c r="F54" s="178" t="s">
        <v>3</v>
      </c>
      <c r="G54" s="178" t="s">
        <v>4</v>
      </c>
      <c r="H54" s="178" t="s">
        <v>5</v>
      </c>
    </row>
    <row r="55" spans="2:8" s="166" customFormat="1">
      <c r="B55" s="213" t="s">
        <v>6</v>
      </c>
      <c r="C55" s="193" t="str">
        <f>'Teine 17'!C55</f>
        <v xml:space="preserve">Kodune seljanaka </v>
      </c>
      <c r="D55" s="181">
        <v>150</v>
      </c>
      <c r="E55" s="179">
        <f>D55*'Teine 17'!E55/'Teine 17'!D55</f>
        <v>112.56</v>
      </c>
      <c r="F55" s="179">
        <f>D55*'Teine 17'!F55/'Teine 17'!D55</f>
        <v>6.9960000000000004</v>
      </c>
      <c r="G55" s="179">
        <f>D55*'Teine 17'!G55/'Teine 17'!D55</f>
        <v>5.952</v>
      </c>
      <c r="H55" s="179">
        <f>D55*'Teine 17'!H55/'Teine 17'!D55</f>
        <v>7.14</v>
      </c>
    </row>
    <row r="56" spans="2:8" s="166" customFormat="1">
      <c r="B56" s="213" t="s">
        <v>15</v>
      </c>
      <c r="C56" s="193" t="str">
        <f>'Teine 17'!C56</f>
        <v>Läätseseljanka</v>
      </c>
      <c r="D56" s="181">
        <v>150</v>
      </c>
      <c r="E56" s="179">
        <f>D56*'Teine 17'!E56/'Teine 17'!D56</f>
        <v>134.4</v>
      </c>
      <c r="F56" s="179">
        <f>D56*'Teine 17'!F56/'Teine 17'!D56</f>
        <v>17.760000000000002</v>
      </c>
      <c r="G56" s="179">
        <f>D56*'Teine 17'!G56/'Teine 17'!D56</f>
        <v>3.6119999999999997</v>
      </c>
      <c r="H56" s="179">
        <f>D56*'Teine 17'!H56/'Teine 17'!D56</f>
        <v>6.5039999999999996</v>
      </c>
    </row>
    <row r="57" spans="2:8" s="166" customFormat="1">
      <c r="B57" s="318"/>
      <c r="C57" s="193" t="str">
        <f>'Teine 17'!C57</f>
        <v>Hapukoor R 10% (L)</v>
      </c>
      <c r="D57" s="181">
        <v>30</v>
      </c>
      <c r="E57" s="179">
        <f>D57*'Teine 17'!E57/'Teine 17'!D57</f>
        <v>35.520000000000003</v>
      </c>
      <c r="F57" s="179">
        <f>E57*'Teine 17'!F57/'Teine 17'!E57</f>
        <v>1.2299999999999998</v>
      </c>
      <c r="G57" s="179">
        <f>F57*'Teine 17'!G57/'Teine 17'!F57</f>
        <v>3</v>
      </c>
      <c r="H57" s="179">
        <f>G57*'Teine 17'!H57/'Teine 17'!G57</f>
        <v>0.89999999999999991</v>
      </c>
    </row>
    <row r="58" spans="2:8" s="166" customFormat="1">
      <c r="B58" s="213"/>
      <c r="C58" s="193" t="str">
        <f>'Teine 17'!C58</f>
        <v>Vaarika-mustasõstra mannavaht piimaga (G, L)</v>
      </c>
      <c r="D58" s="181">
        <v>100</v>
      </c>
      <c r="E58" s="179">
        <f>D58*'Teine 17'!E58/'Teine 17'!D58</f>
        <v>102</v>
      </c>
      <c r="F58" s="179">
        <f>D58*'Teine 17'!F58/'Teine 17'!D58</f>
        <v>20.8</v>
      </c>
      <c r="G58" s="179">
        <f>D58*'Teine 17'!G58/'Teine 17'!D58</f>
        <v>0.89800000000000002</v>
      </c>
      <c r="H58" s="179">
        <f>D58*'Teine 17'!H58/'Teine 17'!D58</f>
        <v>2.12</v>
      </c>
    </row>
    <row r="59" spans="2:8" s="166" customFormat="1">
      <c r="B59" s="213"/>
      <c r="C59" s="193" t="str">
        <f>'Teine 17'!C59</f>
        <v>Maasikajogurt (L)</v>
      </c>
      <c r="D59" s="181">
        <v>100</v>
      </c>
      <c r="E59" s="179">
        <f>D59*'Teine 17'!E59/'Teine 17'!D59</f>
        <v>79.900000000000006</v>
      </c>
      <c r="F59" s="179">
        <f>D59*'Teine 17'!F59/'Teine 17'!D59</f>
        <v>12.3</v>
      </c>
      <c r="G59" s="179">
        <f>D59*'Teine 17'!G59/'Teine 17'!D59</f>
        <v>2.17</v>
      </c>
      <c r="H59" s="179">
        <f>D59*'Teine 17'!H59/'Teine 17'!D59</f>
        <v>2.62</v>
      </c>
    </row>
    <row r="60" spans="2:8" s="166" customFormat="1">
      <c r="B60" s="213"/>
      <c r="C60" s="136" t="s">
        <v>64</v>
      </c>
      <c r="D60" s="181">
        <v>25</v>
      </c>
      <c r="E60" s="179">
        <f>D60*'Teine 17'!E60/'Teine 17'!D60</f>
        <v>14.1</v>
      </c>
      <c r="F60" s="179">
        <f>D60*'Teine 17'!F60/'Teine 17'!D60</f>
        <v>1.22</v>
      </c>
      <c r="G60" s="179">
        <f>D60*'Teine 17'!G60/'Teine 17'!D60</f>
        <v>0.64</v>
      </c>
      <c r="H60" s="179">
        <f>D60*'Teine 17'!H60/'Teine 17'!D60</f>
        <v>0.86</v>
      </c>
    </row>
    <row r="61" spans="2:8" s="166" customFormat="1">
      <c r="B61" s="213"/>
      <c r="C61" s="193" t="str">
        <f>'Teine 17'!C61</f>
        <v>Mahlajook (erinevad maitsed)</v>
      </c>
      <c r="D61" s="181">
        <v>25</v>
      </c>
      <c r="E61" s="179">
        <f>D61*'Teine 17'!E61/'Teine 17'!D61</f>
        <v>12.132200000000001</v>
      </c>
      <c r="F61" s="179">
        <f>D61*'Teine 17'!F61/'Teine 17'!D61</f>
        <v>2.9455</v>
      </c>
      <c r="G61" s="179">
        <f>D61*'Teine 17'!G61/'Teine 17'!D61</f>
        <v>1.2500000000000001E-2</v>
      </c>
      <c r="H61" s="179">
        <f>D61*'Teine 17'!H61/'Teine 17'!D61</f>
        <v>9.0749999999999997E-2</v>
      </c>
    </row>
    <row r="62" spans="2:8" s="166" customFormat="1">
      <c r="B62" s="213"/>
      <c r="C62" s="193" t="str">
        <f>'Teine 17'!C62</f>
        <v>Joogijogurt R 1,5%, maitsestatud (L)</v>
      </c>
      <c r="D62" s="181">
        <v>25</v>
      </c>
      <c r="E62" s="179">
        <f>D62*'Teine 17'!E62/'Teine 17'!D62</f>
        <v>18.686499999999999</v>
      </c>
      <c r="F62" s="179">
        <f>D62*'Teine 17'!F62/'Teine 17'!D62</f>
        <v>3.0307499999999998</v>
      </c>
      <c r="G62" s="179">
        <f>D62*'Teine 17'!G62/'Teine 17'!D62</f>
        <v>0.375</v>
      </c>
      <c r="H62" s="179">
        <f>D62*'Teine 17'!H62/'Teine 17'!D62</f>
        <v>0.8</v>
      </c>
    </row>
    <row r="63" spans="2:8" s="166" customFormat="1">
      <c r="B63" s="213"/>
      <c r="C63" s="193" t="str">
        <f>'Teine 17'!C63</f>
        <v>Tee, suhkruta</v>
      </c>
      <c r="D63" s="181">
        <v>50</v>
      </c>
      <c r="E63" s="179">
        <f>D63*'Teine 17'!E63/'Teine 17'!D63</f>
        <v>0.2</v>
      </c>
      <c r="F63" s="179">
        <f>D63*'Teine 17'!F63/'Teine 17'!D63</f>
        <v>0</v>
      </c>
      <c r="G63" s="179">
        <f>D63*'Teine 17'!G63/'Teine 17'!D63</f>
        <v>0</v>
      </c>
      <c r="H63" s="179">
        <f>D63*'Teine 17'!H63/'Teine 17'!D63</f>
        <v>0.05</v>
      </c>
    </row>
    <row r="64" spans="2:8" s="166" customFormat="1">
      <c r="B64" s="213"/>
      <c r="C64" s="193" t="str">
        <f>'Teine 17'!C64</f>
        <v>Rukkileiva (3 sorti) - ja sepikutoodete valik  (G)</v>
      </c>
      <c r="D64" s="181">
        <v>50</v>
      </c>
      <c r="E64" s="179">
        <f>D64*'Teine 17'!E64/'Teine 17'!D64</f>
        <v>123.1</v>
      </c>
      <c r="F64" s="179">
        <f>D64*'Teine 17'!F64/'Teine 17'!D64</f>
        <v>26.15</v>
      </c>
      <c r="G64" s="179">
        <f>D64*'Teine 17'!G64/'Teine 17'!D64</f>
        <v>1</v>
      </c>
      <c r="H64" s="179">
        <f>D64*'Teine 17'!H64/'Teine 17'!D64</f>
        <v>3.5750000000000002</v>
      </c>
    </row>
    <row r="65" spans="2:13" ht="15.75">
      <c r="B65" s="215"/>
      <c r="C65" s="193" t="s">
        <v>14</v>
      </c>
      <c r="D65" s="157">
        <v>50</v>
      </c>
      <c r="E65" s="179">
        <f>D65*'Teine 17'!E65/'Teine 17'!D65</f>
        <v>19.988</v>
      </c>
      <c r="F65" s="179">
        <f>D65*'Teine 17'!F65/'Teine 17'!D65</f>
        <v>5.97</v>
      </c>
      <c r="G65" s="179">
        <f>D65*'Teine 17'!G65/'Teine 17'!D65</f>
        <v>0</v>
      </c>
      <c r="H65" s="179">
        <f>D65*'Teine 17'!H65/'Teine 17'!D65</f>
        <v>0.15</v>
      </c>
    </row>
    <row r="66" spans="2:13" s="173" customFormat="1" ht="15.75">
      <c r="B66" s="347"/>
      <c r="C66" s="348" t="s">
        <v>7</v>
      </c>
      <c r="D66" s="349"/>
      <c r="E66" s="155">
        <f>SUM(E55:E65)</f>
        <v>652.58670000000006</v>
      </c>
      <c r="F66" s="155">
        <f>SUM(F55:F65)</f>
        <v>98.402250000000009</v>
      </c>
      <c r="G66" s="155">
        <f>SUM(G55:G65)</f>
        <v>17.659499999999998</v>
      </c>
      <c r="H66" s="155">
        <f>SUM(H55:H65)</f>
        <v>24.809749999999998</v>
      </c>
    </row>
    <row r="67" spans="2:13" s="166" customFormat="1" ht="24" customHeight="1">
      <c r="B67" s="317" t="s">
        <v>12</v>
      </c>
      <c r="C67" s="332"/>
      <c r="D67" s="203" t="s">
        <v>1</v>
      </c>
      <c r="E67" s="328" t="s">
        <v>2</v>
      </c>
      <c r="F67" s="178" t="s">
        <v>3</v>
      </c>
      <c r="G67" s="178" t="s">
        <v>4</v>
      </c>
      <c r="H67" s="178" t="s">
        <v>5</v>
      </c>
    </row>
    <row r="68" spans="2:13">
      <c r="B68" s="318" t="s">
        <v>6</v>
      </c>
      <c r="C68" s="216" t="str">
        <f>'Teine 17'!C68</f>
        <v>Pilaff kanalihaga</v>
      </c>
      <c r="D68" s="181">
        <v>150</v>
      </c>
      <c r="E68" s="330">
        <f>D68*'Teine 17'!E68/'Teine 17'!D68</f>
        <v>192</v>
      </c>
      <c r="F68" s="181">
        <f>D68*'Teine 17'!F68/'Teine 17'!D68</f>
        <v>20.625</v>
      </c>
      <c r="G68" s="181">
        <f>D68*'Teine 17'!G68/'Teine 17'!D68</f>
        <v>7.7750000000000004</v>
      </c>
      <c r="H68" s="181">
        <f>D68*'Teine 17'!H68/'Teine 17'!D68</f>
        <v>8.1750000000000007</v>
      </c>
    </row>
    <row r="69" spans="2:13">
      <c r="B69" s="318" t="s">
        <v>15</v>
      </c>
      <c r="C69" s="216" t="str">
        <f>'Teine 17'!C69</f>
        <v>Pilaff punaste ubadega</v>
      </c>
      <c r="D69" s="181">
        <v>150</v>
      </c>
      <c r="E69" s="330">
        <f>D69*'Teine 17'!E69/'Teine 17'!D69</f>
        <v>205.25</v>
      </c>
      <c r="F69" s="181">
        <f>D69*'Teine 17'!F69/'Teine 17'!D69</f>
        <v>31.5</v>
      </c>
      <c r="G69" s="181">
        <f>D69*'Teine 17'!G69/'Teine 17'!D69</f>
        <v>5.0249999999999995</v>
      </c>
      <c r="H69" s="181">
        <f>D69*'Teine 17'!H69/'Teine 17'!D69</f>
        <v>5.6</v>
      </c>
    </row>
    <row r="70" spans="2:13">
      <c r="B70" s="318"/>
      <c r="C70" s="216" t="str">
        <f>'Teine 17'!C70</f>
        <v>Ahjuköögiviljad</v>
      </c>
      <c r="D70" s="181">
        <v>100</v>
      </c>
      <c r="E70" s="330">
        <f>D70*'Teine 17'!E70/'Teine 17'!D70</f>
        <v>70.599999999999994</v>
      </c>
      <c r="F70" s="181">
        <f>E70*'Teine 17'!F70/'Teine 17'!E70</f>
        <v>11.1</v>
      </c>
      <c r="G70" s="181">
        <f>F70*'Teine 17'!G70/'Teine 17'!F70</f>
        <v>1.45</v>
      </c>
      <c r="H70" s="181">
        <f>G70*'Teine 17'!H70/'Teine 17'!G70</f>
        <v>1.4400000000000002</v>
      </c>
    </row>
    <row r="71" spans="2:13">
      <c r="B71" s="168"/>
      <c r="C71" s="216" t="str">
        <f>'Teine 17'!C71</f>
        <v>Ürdi-jogurtikaste (L)</v>
      </c>
      <c r="D71" s="181">
        <v>50</v>
      </c>
      <c r="E71" s="330">
        <f>D71*'Teine 17'!E71/'Teine 17'!D71</f>
        <v>44.3</v>
      </c>
      <c r="F71" s="181">
        <f>D71*'Teine 17'!F71/'Teine 17'!D71</f>
        <v>5.6</v>
      </c>
      <c r="G71" s="181">
        <f>D71*'Teine 17'!G71/'Teine 17'!D71</f>
        <v>1.98</v>
      </c>
      <c r="H71" s="181">
        <f>D71*'Teine 17'!H71/'Teine 17'!D71</f>
        <v>0.93300000000000016</v>
      </c>
      <c r="I71" s="176"/>
      <c r="J71" s="176"/>
      <c r="K71" s="176"/>
      <c r="L71" s="176"/>
      <c r="M71" s="176"/>
    </row>
    <row r="72" spans="2:13">
      <c r="B72" s="168"/>
      <c r="C72" s="216" t="str">
        <f>'Teine 17'!C72</f>
        <v>Mahla-õlikaste</v>
      </c>
      <c r="D72" s="181">
        <v>5</v>
      </c>
      <c r="E72" s="330">
        <f>D72*'Teine 17'!E72/'Teine 17'!D72</f>
        <v>32.189399999999999</v>
      </c>
      <c r="F72" s="181">
        <f>D72*'Teine 17'!F72/'Teine 17'!D72</f>
        <v>9.7050000000000011E-2</v>
      </c>
      <c r="G72" s="181">
        <f>D72*'Teine 17'!G72/'Teine 17'!D72</f>
        <v>3.5305500000000003</v>
      </c>
      <c r="H72" s="181">
        <f>D72*'Teine 17'!H72/'Teine 17'!D72</f>
        <v>1.3550000000000001E-2</v>
      </c>
    </row>
    <row r="73" spans="2:13">
      <c r="B73" s="168"/>
      <c r="C73" s="216" t="str">
        <f>'Teine 17'!C73</f>
        <v>Kapsa-porgandisalat</v>
      </c>
      <c r="D73" s="181">
        <v>100</v>
      </c>
      <c r="E73" s="330">
        <f>D73*'Teine 17'!E73/'Teine 17'!D73</f>
        <v>43.2</v>
      </c>
      <c r="F73" s="181">
        <f>D73*'Teine 17'!F73/'Teine 17'!D73</f>
        <v>6.1</v>
      </c>
      <c r="G73" s="181">
        <f>D73*'Teine 17'!G73/'Teine 17'!D73</f>
        <v>1.1459999999999999</v>
      </c>
      <c r="H73" s="181">
        <f>D73*'Teine 17'!H73/'Teine 17'!D73</f>
        <v>0.86799999999999999</v>
      </c>
    </row>
    <row r="74" spans="2:13">
      <c r="B74" s="168"/>
      <c r="C74" s="216" t="str">
        <f>'Teine 17'!C74</f>
        <v>Peet, kaalikas, mais</v>
      </c>
      <c r="D74" s="181">
        <v>100</v>
      </c>
      <c r="E74" s="330">
        <f>D74*'Teine 17'!E74/'Teine 17'!D74</f>
        <v>54.502666666666663</v>
      </c>
      <c r="F74" s="181">
        <f>D74*'Teine 17'!F74/'Teine 17'!D74</f>
        <v>12.290000000000001</v>
      </c>
      <c r="G74" s="181">
        <f>D74*'Teine 17'!G74/'Teine 17'!D74</f>
        <v>0.56666666666666676</v>
      </c>
      <c r="H74" s="181">
        <f>D74*'Teine 17'!H74/'Teine 17'!D74</f>
        <v>1.9333333333333336</v>
      </c>
    </row>
    <row r="75" spans="2:13">
      <c r="B75" s="168"/>
      <c r="C75" s="216" t="str">
        <f>'Teine 17'!C75</f>
        <v>Seemnesegu (mahe)</v>
      </c>
      <c r="D75" s="181">
        <v>15</v>
      </c>
      <c r="E75" s="330">
        <f>D75*'Teine 17'!E75/'Teine 17'!D75</f>
        <v>91.315050000000014</v>
      </c>
      <c r="F75" s="181">
        <f>D75*'Teine 17'!F75/'Teine 17'!D75</f>
        <v>1.9200000000000004</v>
      </c>
      <c r="G75" s="181">
        <f>D75*'Teine 17'!G75/'Teine 17'!D75</f>
        <v>7.7350500000000011</v>
      </c>
      <c r="H75" s="181">
        <f>D75*'Teine 17'!H75/'Teine 17'!D75</f>
        <v>4.2349499999999995</v>
      </c>
    </row>
    <row r="76" spans="2:13">
      <c r="B76" s="168"/>
      <c r="C76" s="216" t="s">
        <v>102</v>
      </c>
      <c r="D76" s="181">
        <v>25</v>
      </c>
      <c r="E76" s="330">
        <f>D76*'Teine 17'!E76/'Teine 17'!D76</f>
        <v>14.1</v>
      </c>
      <c r="F76" s="181">
        <f>D76*'Teine 17'!F76/'Teine 17'!D76</f>
        <v>1.22</v>
      </c>
      <c r="G76" s="181">
        <f>D76*'Teine 17'!G76/'Teine 17'!D76</f>
        <v>0.64</v>
      </c>
      <c r="H76" s="181">
        <f>D76*'Teine 17'!H76/'Teine 17'!D76</f>
        <v>0.86</v>
      </c>
    </row>
    <row r="77" spans="2:13">
      <c r="B77" s="168"/>
      <c r="C77" s="216" t="str">
        <f>'Teine 17'!C77</f>
        <v>Mahlajook (erinevad maitsed)</v>
      </c>
      <c r="D77" s="151">
        <v>25</v>
      </c>
      <c r="E77" s="330">
        <f>D77*'Teine 17'!E77/'Teine 17'!D77</f>
        <v>12.132200000000001</v>
      </c>
      <c r="F77" s="181">
        <f>D77*'Teine 17'!F77/'Teine 17'!D77</f>
        <v>2.9455</v>
      </c>
      <c r="G77" s="181">
        <f>D77*'Teine 17'!G77/'Teine 17'!D77</f>
        <v>1.2500000000000001E-2</v>
      </c>
      <c r="H77" s="181">
        <f>D77*'Teine 17'!H77/'Teine 17'!D77</f>
        <v>9.0749999999999997E-2</v>
      </c>
    </row>
    <row r="78" spans="2:13">
      <c r="B78" s="168"/>
      <c r="C78" s="216" t="str">
        <f>'Teine 17'!C78</f>
        <v>Joogijogurt R 1,5%, maitsestatud (L)</v>
      </c>
      <c r="D78" s="151">
        <v>25</v>
      </c>
      <c r="E78" s="330">
        <f>D78*'Teine 17'!E78/'Teine 17'!D78</f>
        <v>18.686499999999999</v>
      </c>
      <c r="F78" s="181">
        <f>D78*'Teine 17'!F78/'Teine 17'!D78</f>
        <v>3.0307499999999998</v>
      </c>
      <c r="G78" s="181">
        <f>D78*'Teine 17'!G78/'Teine 17'!D78</f>
        <v>0.375</v>
      </c>
      <c r="H78" s="181">
        <f>D78*'Teine 17'!H78/'Teine 17'!D78</f>
        <v>0.8</v>
      </c>
    </row>
    <row r="79" spans="2:13" ht="15.75">
      <c r="B79" s="334"/>
      <c r="C79" s="216" t="str">
        <f>'Teine 17'!C79</f>
        <v>Vaarika-mündijook</v>
      </c>
      <c r="D79" s="169">
        <v>50</v>
      </c>
      <c r="E79" s="330">
        <f>D79*'Teine 17'!E79/'Teine 17'!D79</f>
        <v>11</v>
      </c>
      <c r="F79" s="181">
        <f>D79*'Teine 17'!F79/'Teine 17'!D79</f>
        <v>2.75</v>
      </c>
      <c r="G79" s="181">
        <f>D79*'Teine 17'!G79/'Teine 17'!D79</f>
        <v>0</v>
      </c>
      <c r="H79" s="181">
        <f>D79*'Teine 17'!H79/'Teine 17'!D79</f>
        <v>0</v>
      </c>
    </row>
    <row r="80" spans="2:13" ht="15.75">
      <c r="B80" s="334"/>
      <c r="C80" s="216" t="str">
        <f>'Teine 17'!C80</f>
        <v>Rukkileiva (3 sorti) - ja sepikutoodete valik  (G)</v>
      </c>
      <c r="D80" s="157">
        <v>50</v>
      </c>
      <c r="E80" s="330">
        <f>D80*'Teine 17'!E80/'Teine 17'!D80</f>
        <v>123.1</v>
      </c>
      <c r="F80" s="181">
        <f>D80*'Teine 17'!F80/'Teine 17'!D80</f>
        <v>26.15</v>
      </c>
      <c r="G80" s="181">
        <f>D80*'Teine 17'!G80/'Teine 17'!D80</f>
        <v>1</v>
      </c>
      <c r="H80" s="181">
        <f>D80*'Teine 17'!H80/'Teine 17'!D80</f>
        <v>3.5750000000000002</v>
      </c>
    </row>
    <row r="81" spans="2:8" ht="15.75">
      <c r="B81" s="334"/>
      <c r="C81" s="216" t="s">
        <v>38</v>
      </c>
      <c r="D81" s="181">
        <v>50</v>
      </c>
      <c r="E81" s="330">
        <f>D81*'Teine 17'!E81/'Teine 17'!D81</f>
        <v>24.038</v>
      </c>
      <c r="F81" s="181">
        <f>D81*'Teine 17'!F81/'Teine 17'!D81</f>
        <v>6.74</v>
      </c>
      <c r="G81" s="181">
        <f>D81*'Teine 17'!G81/'Teine 17'!D81</f>
        <v>0</v>
      </c>
      <c r="H81" s="181">
        <f>D81*'Teine 17'!H81/'Teine 17'!D81</f>
        <v>0</v>
      </c>
    </row>
    <row r="82" spans="2:8" s="173" customFormat="1" ht="15.75">
      <c r="B82" s="304"/>
      <c r="C82" s="153" t="s">
        <v>7</v>
      </c>
      <c r="D82" s="155"/>
      <c r="E82" s="345">
        <f>SUM(E68:E81)</f>
        <v>936.41381666666678</v>
      </c>
      <c r="F82" s="171">
        <f t="shared" ref="F82:H82" si="3">SUM(F68:F81)</f>
        <v>132.06829999999999</v>
      </c>
      <c r="G82" s="171">
        <f t="shared" si="3"/>
        <v>31.23576666666667</v>
      </c>
      <c r="H82" s="171">
        <f t="shared" si="3"/>
        <v>28.523583333333328</v>
      </c>
    </row>
    <row r="83" spans="2:8" ht="15.75">
      <c r="B83" s="336"/>
      <c r="C83" s="311" t="s">
        <v>13</v>
      </c>
      <c r="D83" s="336"/>
      <c r="E83" s="346">
        <f>AVERAGE(E22,E35,E53,E66,E82)</f>
        <v>810.92094666666685</v>
      </c>
      <c r="F83" s="194">
        <f>AVERAGE(F22,F35,F53,F66,F82)</f>
        <v>119.20949666666665</v>
      </c>
      <c r="G83" s="194">
        <f>AVERAGE(G22,G35,G53,G66,G82)</f>
        <v>25.743970000000001</v>
      </c>
      <c r="H83" s="194">
        <f>AVERAGE(H22,H35,H53,H66,H82)</f>
        <v>27.46755666666666</v>
      </c>
    </row>
    <row r="84" spans="2:8" ht="15.75">
      <c r="B84" s="362" t="s">
        <v>116</v>
      </c>
      <c r="C84" s="362"/>
      <c r="D84" s="362"/>
      <c r="E84" s="195"/>
      <c r="F84" s="196"/>
      <c r="G84" s="196"/>
      <c r="H84" s="196"/>
    </row>
    <row r="85" spans="2:8">
      <c r="B85" s="361" t="s">
        <v>108</v>
      </c>
      <c r="C85" s="361"/>
      <c r="D85" s="361"/>
    </row>
    <row r="86" spans="2:8">
      <c r="B86" s="361" t="s">
        <v>109</v>
      </c>
      <c r="C86" s="361"/>
      <c r="D86" s="361"/>
      <c r="E86" s="4"/>
      <c r="F86" s="4"/>
      <c r="G86" s="4"/>
      <c r="H86" s="143"/>
    </row>
    <row r="87" spans="2:8" ht="33" customHeight="1">
      <c r="B87" s="367" t="s">
        <v>121</v>
      </c>
      <c r="C87" s="367"/>
      <c r="D87" s="367"/>
    </row>
    <row r="88" spans="2:8" ht="15.75">
      <c r="B88" s="362" t="s">
        <v>117</v>
      </c>
      <c r="C88" s="362"/>
      <c r="D88" s="362"/>
    </row>
    <row r="89" spans="2:8">
      <c r="B89" s="245" t="s">
        <v>112</v>
      </c>
      <c r="C89" s="361" t="s">
        <v>115</v>
      </c>
      <c r="D89" s="361"/>
    </row>
    <row r="90" spans="2:8">
      <c r="B90" s="245" t="s">
        <v>113</v>
      </c>
      <c r="C90" s="361" t="s">
        <v>114</v>
      </c>
      <c r="D90" s="361"/>
    </row>
    <row r="91" spans="2:8">
      <c r="B91" s="245" t="s">
        <v>107</v>
      </c>
      <c r="C91" s="361"/>
      <c r="D91" s="361"/>
    </row>
    <row r="92" spans="2:8" ht="15.75">
      <c r="B92" s="362" t="s">
        <v>110</v>
      </c>
      <c r="C92" s="362"/>
      <c r="D92" s="362"/>
    </row>
    <row r="93" spans="2:8">
      <c r="B93" s="361" t="s">
        <v>120</v>
      </c>
      <c r="C93" s="361"/>
      <c r="D93" s="361"/>
    </row>
  </sheetData>
  <mergeCells count="12">
    <mergeCell ref="B1:C4"/>
    <mergeCell ref="D1:D5"/>
    <mergeCell ref="B84:D84"/>
    <mergeCell ref="B85:D85"/>
    <mergeCell ref="B86:D86"/>
    <mergeCell ref="B92:D92"/>
    <mergeCell ref="B93:D93"/>
    <mergeCell ref="B87:D87"/>
    <mergeCell ref="B88:D88"/>
    <mergeCell ref="C89:D89"/>
    <mergeCell ref="C90:D90"/>
    <mergeCell ref="C91:D91"/>
  </mergeCells>
  <pageMargins left="0.7" right="0.7" top="0.75" bottom="0.75" header="0.3" footer="0.3"/>
  <pageSetup paperSize="9" scale="4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DD26B-83A0-4C1E-AE38-FBEC134ACA8A}">
  <sheetPr>
    <pageSetUpPr fitToPage="1"/>
  </sheetPr>
  <dimension ref="B1:M99"/>
  <sheetViews>
    <sheetView topLeftCell="A55" zoomScale="90" zoomScaleNormal="90" workbookViewId="0">
      <selection activeCell="C11" sqref="C11:H11"/>
    </sheetView>
  </sheetViews>
  <sheetFormatPr defaultColWidth="9.28515625" defaultRowHeight="14.25"/>
  <cols>
    <col min="1" max="1" width="9.28515625" style="197"/>
    <col min="2" max="2" width="25.5703125" style="197" customWidth="1"/>
    <col min="3" max="3" width="55.5703125" style="197" customWidth="1"/>
    <col min="4" max="8" width="15.5703125" style="197" customWidth="1"/>
    <col min="9" max="16384" width="9.28515625" style="197"/>
  </cols>
  <sheetData>
    <row r="1" spans="2:8" ht="15" customHeight="1">
      <c r="B1" s="386"/>
      <c r="C1" s="386"/>
      <c r="D1" s="364" t="e" vm="1">
        <v>#VALUE!</v>
      </c>
    </row>
    <row r="2" spans="2:8" ht="15" customHeight="1">
      <c r="B2" s="386"/>
      <c r="C2" s="386"/>
      <c r="D2" s="364"/>
    </row>
    <row r="3" spans="2:8" ht="15" customHeight="1">
      <c r="B3" s="386"/>
      <c r="C3" s="386"/>
      <c r="D3" s="364"/>
    </row>
    <row r="4" spans="2:8" ht="18.95" customHeight="1">
      <c r="B4" s="386"/>
      <c r="C4" s="386"/>
      <c r="D4" s="364"/>
    </row>
    <row r="5" spans="2:8" ht="24" customHeight="1">
      <c r="B5" s="198" t="str">
        <f>'Teine 18'!B5</f>
        <v>Koolilõuna 28.04-02.05.2025</v>
      </c>
      <c r="C5" s="198"/>
      <c r="D5" s="365"/>
    </row>
    <row r="6" spans="2:8" s="200" customFormat="1" ht="24" customHeight="1">
      <c r="B6" s="212" t="s">
        <v>0</v>
      </c>
      <c r="C6" s="162"/>
      <c r="D6" s="163" t="s">
        <v>1</v>
      </c>
      <c r="E6" s="163" t="s">
        <v>2</v>
      </c>
      <c r="F6" s="163" t="s">
        <v>3</v>
      </c>
      <c r="G6" s="163" t="s">
        <v>4</v>
      </c>
      <c r="H6" s="163" t="s">
        <v>5</v>
      </c>
    </row>
    <row r="7" spans="2:8" ht="15">
      <c r="B7" s="207" t="s">
        <v>6</v>
      </c>
      <c r="C7" s="124" t="str">
        <f>'Teine 18'!C7</f>
        <v>Hakklihakaste hapukoorega (seahakkliha) (G, L)</v>
      </c>
      <c r="D7" s="156">
        <v>75</v>
      </c>
      <c r="E7" s="156">
        <f>D7*'Teine 18'!E7/'Teine 18'!D7</f>
        <v>52.1295</v>
      </c>
      <c r="F7" s="156">
        <f>D7*'Teine 18'!F7/'Teine 18'!D7</f>
        <v>3.3944999999999999</v>
      </c>
      <c r="G7" s="156">
        <f>D7*'Teine 18'!G7/'Teine 18'!D7</f>
        <v>2.6145</v>
      </c>
      <c r="H7" s="156">
        <f>D7*'Teine 18'!H7/'Teine 18'!D7</f>
        <v>3.8940000000000001</v>
      </c>
    </row>
    <row r="8" spans="2:8" ht="15">
      <c r="B8" s="207" t="s">
        <v>15</v>
      </c>
      <c r="C8" s="124" t="str">
        <f>'Teine 18'!C8</f>
        <v>Koorene köögiviljakaste peterselliga (G, L)</v>
      </c>
      <c r="D8" s="156">
        <v>75</v>
      </c>
      <c r="E8" s="156">
        <f>D8*'Teine 18'!E8/'Teine 18'!D8</f>
        <v>80.511749999999992</v>
      </c>
      <c r="F8" s="156">
        <f>D8*'Teine 18'!F8/'Teine 18'!D8</f>
        <v>7.2052500000000004</v>
      </c>
      <c r="G8" s="156">
        <f>D8*'Teine 18'!G8/'Teine 18'!D8</f>
        <v>4.8449999999999998</v>
      </c>
      <c r="H8" s="156">
        <f>D8*'Teine 18'!H8/'Teine 18'!D8</f>
        <v>2.4982499999999996</v>
      </c>
    </row>
    <row r="9" spans="2:8" ht="15">
      <c r="B9" s="207"/>
      <c r="C9" s="124" t="str">
        <f>'Teine 18'!C9</f>
        <v>Täisterapasta/pasta (G) (mahe)</v>
      </c>
      <c r="D9" s="156">
        <v>100</v>
      </c>
      <c r="E9" s="156">
        <f>D9*'Teine 18'!E9/'Teine 18'!D9</f>
        <v>171.565</v>
      </c>
      <c r="F9" s="156">
        <f>D9*'Teine 18'!F9/'Teine 18'!D9</f>
        <v>35.656999999999996</v>
      </c>
      <c r="G9" s="156">
        <f>D9*'Teine 18'!G9/'Teine 18'!D9</f>
        <v>1.3449999999999998</v>
      </c>
      <c r="H9" s="156">
        <f>D9*'Teine 18'!H9/'Teine 18'!D9</f>
        <v>5.6769999999999987</v>
      </c>
    </row>
    <row r="10" spans="2:8" ht="15">
      <c r="B10" s="208"/>
      <c r="C10" s="124" t="str">
        <f>'Teine 18'!C10</f>
        <v>Tatar, aurutatud (mahe)</v>
      </c>
      <c r="D10" s="144">
        <v>100</v>
      </c>
      <c r="E10" s="156">
        <f>D10*'Teine 18'!E10/'Teine 18'!D10</f>
        <v>80.59999999999998</v>
      </c>
      <c r="F10" s="156">
        <f>D10*'Teine 18'!F10/'Teine 18'!D10</f>
        <v>16.975000000000001</v>
      </c>
      <c r="G10" s="156">
        <f>D10*'Teine 18'!G10/'Teine 18'!D10</f>
        <v>0.5</v>
      </c>
      <c r="H10" s="156">
        <f>D10*'Teine 18'!H10/'Teine 18'!D10</f>
        <v>2.9750000000000001</v>
      </c>
    </row>
    <row r="11" spans="2:8" ht="15">
      <c r="B11" s="208"/>
      <c r="C11" s="124" t="str">
        <f>'Teine 18'!C11</f>
        <v>Peet, röstitud</v>
      </c>
      <c r="D11" s="144">
        <v>100</v>
      </c>
      <c r="E11" s="156">
        <f>D11*'Teine 18'!E11/'Teine 18'!D11</f>
        <v>60.84</v>
      </c>
      <c r="F11" s="156">
        <f>D11*'Teine 18'!F11/'Teine 18'!D11</f>
        <v>12.507</v>
      </c>
      <c r="G11" s="156">
        <f>D11*'Teine 18'!G11/'Teine 18'!D11</f>
        <v>1.123</v>
      </c>
      <c r="H11" s="156">
        <f>D11*'Teine 18'!H11/'Teine 18'!D11</f>
        <v>1.6830000000000001</v>
      </c>
    </row>
    <row r="12" spans="2:8" ht="15">
      <c r="B12" s="208"/>
      <c r="C12" s="124" t="str">
        <f>'Teine 18'!C12</f>
        <v>Mahla-õlikaste</v>
      </c>
      <c r="D12" s="144">
        <v>5</v>
      </c>
      <c r="E12" s="156">
        <f>D12*'Teine 18'!E12/'Teine 18'!D12</f>
        <v>32.189399999999999</v>
      </c>
      <c r="F12" s="156">
        <f>D12*'Teine 18'!F12/'Teine 18'!D12</f>
        <v>9.7050000000000011E-2</v>
      </c>
      <c r="G12" s="156">
        <f>D12*'Teine 18'!G12/'Teine 18'!D12</f>
        <v>3.5305500000000003</v>
      </c>
      <c r="H12" s="156">
        <f>D12*'Teine 18'!H12/'Teine 18'!D12</f>
        <v>1.3550000000000001E-2</v>
      </c>
    </row>
    <row r="13" spans="2:8" ht="15">
      <c r="B13" s="208"/>
      <c r="C13" s="124" t="str">
        <f>'Teine 18'!C13</f>
        <v>Kaalika-porgandi-mangosalat</v>
      </c>
      <c r="D13" s="144">
        <v>50</v>
      </c>
      <c r="E13" s="156">
        <f>D13*'Teine 18'!E13/'Teine 18'!D13</f>
        <v>27.956</v>
      </c>
      <c r="F13" s="156">
        <f>D13*'Teine 18'!F13/'Teine 18'!D13</f>
        <v>4.7930000000000001</v>
      </c>
      <c r="G13" s="156">
        <f>D13*'Teine 18'!G13/'Teine 18'!D13</f>
        <v>1.1005</v>
      </c>
      <c r="H13" s="156">
        <f>D13*'Teine 18'!H13/'Teine 18'!D13</f>
        <v>0.39399999999999996</v>
      </c>
    </row>
    <row r="14" spans="2:8" ht="15">
      <c r="B14" s="208"/>
      <c r="C14" s="124" t="str">
        <f>'Teine 18'!C14</f>
        <v>Kapsas, paprika, roheline hernes</v>
      </c>
      <c r="D14" s="144">
        <v>30</v>
      </c>
      <c r="E14" s="156">
        <f>D14*'Teine 18'!E14/'Teine 18'!D14</f>
        <v>14.365600000000001</v>
      </c>
      <c r="F14" s="156">
        <f>D14*'Teine 18'!F14/'Teine 18'!D14</f>
        <v>3.1040000000000001</v>
      </c>
      <c r="G14" s="156">
        <f>D14*'Teine 18'!G14/'Teine 18'!D14</f>
        <v>0.1</v>
      </c>
      <c r="H14" s="156">
        <f>D14*'Teine 18'!H14/'Teine 18'!D14</f>
        <v>0.878</v>
      </c>
    </row>
    <row r="15" spans="2:8" ht="15">
      <c r="B15" s="208"/>
      <c r="C15" s="124" t="str">
        <f>'Teine 18'!C15</f>
        <v>Seemnesegu (mahe)</v>
      </c>
      <c r="D15" s="144">
        <v>10</v>
      </c>
      <c r="E15" s="156">
        <f>D15*'Teine 18'!E15/'Teine 18'!D15</f>
        <v>60.876700000000007</v>
      </c>
      <c r="F15" s="156">
        <f>D15*'Teine 18'!F15/'Teine 18'!D15</f>
        <v>1.2800000000000002</v>
      </c>
      <c r="G15" s="156">
        <f>D15*'Teine 18'!G15/'Teine 18'!D15</f>
        <v>5.1567000000000007</v>
      </c>
      <c r="H15" s="156">
        <f>D15*'Teine 18'!H15/'Teine 18'!D15</f>
        <v>2.8233000000000001</v>
      </c>
    </row>
    <row r="16" spans="2:8" ht="15">
      <c r="B16" s="208"/>
      <c r="C16" s="136" t="s">
        <v>64</v>
      </c>
      <c r="D16" s="156">
        <v>50</v>
      </c>
      <c r="E16" s="156">
        <f>D16*'Teine 18'!E16/'Teine 18'!D16</f>
        <v>28.195</v>
      </c>
      <c r="F16" s="156">
        <f>D16*'Teine 18'!F16/'Teine 18'!D16</f>
        <v>2.4375</v>
      </c>
      <c r="G16" s="156">
        <f>D16*'Teine 18'!G16/'Teine 18'!D16</f>
        <v>1.2849999999999999</v>
      </c>
      <c r="H16" s="156">
        <f>D16*'Teine 18'!H16/'Teine 18'!D16</f>
        <v>1.72</v>
      </c>
    </row>
    <row r="17" spans="2:13" ht="15">
      <c r="B17" s="208"/>
      <c r="C17" s="124" t="str">
        <f>'Teine 18'!C17</f>
        <v>Mahlajook (erinevad maitsed)</v>
      </c>
      <c r="D17" s="144">
        <v>50</v>
      </c>
      <c r="E17" s="156">
        <f>D17*'Teine 18'!E17/'Teine 18'!D17</f>
        <v>24.264400000000002</v>
      </c>
      <c r="F17" s="156">
        <f>D17*'Teine 18'!F17/'Teine 18'!D17</f>
        <v>5.891</v>
      </c>
      <c r="G17" s="156">
        <f>D17*'Teine 18'!G17/'Teine 18'!D17</f>
        <v>2.5000000000000001E-2</v>
      </c>
      <c r="H17" s="156">
        <f>D17*'Teine 18'!H17/'Teine 18'!D17</f>
        <v>0.18149999999999999</v>
      </c>
    </row>
    <row r="18" spans="2:13" ht="15">
      <c r="B18" s="208"/>
      <c r="C18" s="124" t="str">
        <f>'Teine 18'!C18</f>
        <v>Joogijogurt R 1,5%, maitsestatud (L)</v>
      </c>
      <c r="D18" s="144">
        <v>50</v>
      </c>
      <c r="E18" s="156">
        <f>D18*'Teine 18'!E18/'Teine 18'!D18</f>
        <v>37.372999999999998</v>
      </c>
      <c r="F18" s="156">
        <f>D18*'Teine 18'!F18/'Teine 18'!D18</f>
        <v>6.0614999999999997</v>
      </c>
      <c r="G18" s="156">
        <f>D18*'Teine 18'!G18/'Teine 18'!D18</f>
        <v>0.75</v>
      </c>
      <c r="H18" s="156">
        <f>D18*'Teine 18'!H18/'Teine 18'!D18</f>
        <v>1.6</v>
      </c>
    </row>
    <row r="19" spans="2:13" ht="15">
      <c r="B19" s="208"/>
      <c r="C19" s="124" t="str">
        <f>'Teine 18'!C19</f>
        <v>Tee, suhkruta</v>
      </c>
      <c r="D19" s="146">
        <v>50</v>
      </c>
      <c r="E19" s="156">
        <f>D19*'Teine 18'!E19/'Teine 18'!D19</f>
        <v>0.2</v>
      </c>
      <c r="F19" s="156">
        <f>D19*'Teine 18'!F19/'Teine 18'!D19</f>
        <v>0</v>
      </c>
      <c r="G19" s="156">
        <f>D19*'Teine 18'!G19/'Teine 18'!D19</f>
        <v>0</v>
      </c>
      <c r="H19" s="156">
        <f>D19*'Teine 18'!H19/'Teine 18'!D19</f>
        <v>0.05</v>
      </c>
      <c r="I19" s="199"/>
      <c r="J19" s="199"/>
      <c r="K19" s="199"/>
      <c r="L19" s="199"/>
    </row>
    <row r="20" spans="2:13" ht="15">
      <c r="B20" s="208"/>
      <c r="C20" s="124" t="str">
        <f>'Teine 18'!C20</f>
        <v>Rukkileiva (3 sorti) - ja sepikutoodete valik  (G)</v>
      </c>
      <c r="D20" s="144">
        <v>50</v>
      </c>
      <c r="E20" s="156">
        <f>D20*'Teine 18'!E20/'Teine 18'!D20</f>
        <v>123.1</v>
      </c>
      <c r="F20" s="156">
        <f>D20*'Teine 18'!F20/'Teine 18'!D20</f>
        <v>26.15</v>
      </c>
      <c r="G20" s="156">
        <f>D20*'Teine 18'!G20/'Teine 18'!D20</f>
        <v>1</v>
      </c>
      <c r="H20" s="156">
        <f>D20*'Teine 18'!H20/'Teine 18'!D20</f>
        <v>3.5750000000000002</v>
      </c>
      <c r="I20" s="199"/>
      <c r="J20" s="199"/>
      <c r="K20" s="199"/>
      <c r="L20" s="199"/>
    </row>
    <row r="21" spans="2:13" ht="15">
      <c r="B21" s="208"/>
      <c r="C21" s="124" t="s">
        <v>66</v>
      </c>
      <c r="D21" s="144">
        <v>50</v>
      </c>
      <c r="E21" s="156">
        <f>D21*'Teine 18'!E21/'Teine 18'!D21</f>
        <v>16.2</v>
      </c>
      <c r="F21" s="156">
        <f>D21*'Teine 18'!F21/'Teine 18'!D21</f>
        <v>4.25</v>
      </c>
      <c r="G21" s="156">
        <f>D21*'Teine 18'!G21/'Teine 18'!D21</f>
        <v>0.1</v>
      </c>
      <c r="H21" s="156">
        <f>D21*'Teine 18'!H21/'Teine 18'!D21</f>
        <v>0.3</v>
      </c>
    </row>
    <row r="22" spans="2:13" ht="15.75">
      <c r="B22" s="210"/>
      <c r="C22" s="165" t="s">
        <v>7</v>
      </c>
      <c r="D22" s="154"/>
      <c r="E22" s="155">
        <f>SUM(E7:E21)</f>
        <v>810.36635000000012</v>
      </c>
      <c r="F22" s="155">
        <f t="shared" ref="F22:H22" si="0">SUM(F7:F21)</f>
        <v>129.80279999999999</v>
      </c>
      <c r="G22" s="155">
        <f t="shared" si="0"/>
        <v>23.475249999999999</v>
      </c>
      <c r="H22" s="155">
        <f t="shared" si="0"/>
        <v>28.262599999999996</v>
      </c>
    </row>
    <row r="23" spans="2:13" s="200" customFormat="1" ht="24" customHeight="1">
      <c r="B23" s="212" t="s">
        <v>8</v>
      </c>
      <c r="C23" s="162"/>
      <c r="D23" s="163" t="s">
        <v>1</v>
      </c>
      <c r="E23" s="163" t="s">
        <v>2</v>
      </c>
      <c r="F23" s="163" t="s">
        <v>3</v>
      </c>
      <c r="G23" s="163" t="s">
        <v>4</v>
      </c>
      <c r="H23" s="163" t="s">
        <v>5</v>
      </c>
    </row>
    <row r="24" spans="2:13" ht="15">
      <c r="B24" s="207" t="s">
        <v>6</v>
      </c>
      <c r="C24" s="98" t="str">
        <f>'Teine 18'!C24</f>
        <v>Burgundia pada (G)</v>
      </c>
      <c r="D24" s="191">
        <v>75</v>
      </c>
      <c r="E24" s="144">
        <f>D24*'Teine 18'!E24/'Teine 18'!D24</f>
        <v>82.875</v>
      </c>
      <c r="F24" s="144">
        <f>D24*'Teine 18'!F24/'Teine 18'!D24</f>
        <v>4.6749999999999998</v>
      </c>
      <c r="G24" s="144">
        <f>D24*'Teine 18'!G24/'Teine 18'!D24</f>
        <v>4.875</v>
      </c>
      <c r="H24" s="144">
        <f>D24*'Teine 18'!H24/'Teine 18'!D24</f>
        <v>4.5625</v>
      </c>
      <c r="M24" s="201"/>
    </row>
    <row r="25" spans="2:13" ht="15">
      <c r="B25" s="207" t="s">
        <v>15</v>
      </c>
      <c r="C25" s="98" t="str">
        <f>'Teine 18'!C25</f>
        <v>Ratatouille (tomatine köögiviljahautis)</v>
      </c>
      <c r="D25" s="191">
        <v>75</v>
      </c>
      <c r="E25" s="144">
        <f>D25*'Teine 18'!E25/'Teine 18'!D25</f>
        <v>56.625</v>
      </c>
      <c r="F25" s="144">
        <f>D25*'Teine 18'!F25/'Teine 18'!D25</f>
        <v>3.7</v>
      </c>
      <c r="G25" s="144">
        <f>D25*'Teine 18'!G25/'Teine 18'!D25</f>
        <v>3.9375</v>
      </c>
      <c r="H25" s="144">
        <f>D25*'Teine 18'!H25/'Teine 18'!D25</f>
        <v>0.89874999999999994</v>
      </c>
    </row>
    <row r="26" spans="2:13" ht="15">
      <c r="B26" s="207"/>
      <c r="C26" s="98" t="str">
        <f>'Teine 18'!C26</f>
        <v>Kartul, aurutatud</v>
      </c>
      <c r="D26" s="191">
        <v>100</v>
      </c>
      <c r="E26" s="144">
        <f>D26*'Teine 18'!E26/'Teine 18'!D26</f>
        <v>72.5</v>
      </c>
      <c r="F26" s="144">
        <f>D26*'Teine 18'!F26/'Teine 18'!D26</f>
        <v>16.5</v>
      </c>
      <c r="G26" s="144">
        <f>D26*'Teine 18'!G26/'Teine 18'!D26</f>
        <v>0.1</v>
      </c>
      <c r="H26" s="144">
        <f>D26*'Teine 18'!H26/'Teine 18'!D26</f>
        <v>1.8999999999999997</v>
      </c>
    </row>
    <row r="27" spans="2:13" ht="15">
      <c r="B27" s="207"/>
      <c r="C27" s="98" t="str">
        <f>'Teine 18'!C27</f>
        <v>Kuskuss, aurutatud (G)</v>
      </c>
      <c r="D27" s="191">
        <v>100</v>
      </c>
      <c r="E27" s="144">
        <f>D27*'Teine 18'!E27/'Teine 18'!D27</f>
        <v>128.15299999999996</v>
      </c>
      <c r="F27" s="144">
        <f>D27*'Teine 18'!F27/'Teine 18'!D27</f>
        <v>27.158999999999995</v>
      </c>
      <c r="G27" s="144">
        <f>D27*'Teine 18'!G27/'Teine 18'!D27</f>
        <v>0.68899999999999995</v>
      </c>
      <c r="H27" s="144">
        <f>D27*'Teine 18'!H27/'Teine 18'!D27</f>
        <v>3.9359999999999995</v>
      </c>
    </row>
    <row r="28" spans="2:13" ht="15">
      <c r="B28" s="207"/>
      <c r="C28" s="98" t="str">
        <f>'Teine 18'!C28</f>
        <v>Miniporgandid, aurutatud</v>
      </c>
      <c r="D28" s="191">
        <v>100</v>
      </c>
      <c r="E28" s="144">
        <f>D28*'Teine 18'!E28/'Teine 18'!D28</f>
        <v>32.4</v>
      </c>
      <c r="F28" s="144">
        <f>D28*'Teine 18'!F28/'Teine 18'!D28</f>
        <v>8.5</v>
      </c>
      <c r="G28" s="144">
        <f>D28*'Teine 18'!G28/'Teine 18'!D28</f>
        <v>0.2</v>
      </c>
      <c r="H28" s="144">
        <f>D28*'Teine 18'!H28/'Teine 18'!D28</f>
        <v>0.6</v>
      </c>
    </row>
    <row r="29" spans="2:13" ht="15">
      <c r="B29" s="207"/>
      <c r="C29" s="238" t="str">
        <f>'Teine 18'!C29</f>
        <v>Soe valge kaste (G, L)</v>
      </c>
      <c r="D29" s="205">
        <v>50</v>
      </c>
      <c r="E29" s="147">
        <f>D29*'Teine 18'!E29/'Teine 18'!D29</f>
        <v>59.125999999999998</v>
      </c>
      <c r="F29" s="147">
        <f>D29*'Teine 18'!F29/'Teine 18'!D29</f>
        <v>4.077</v>
      </c>
      <c r="G29" s="147">
        <f>D29*'Teine 18'!G29/'Teine 18'!D29</f>
        <v>3.9460000000000002</v>
      </c>
      <c r="H29" s="147">
        <f>D29*'Teine 18'!H29/'Teine 18'!D29</f>
        <v>1.8730000000000002</v>
      </c>
    </row>
    <row r="30" spans="2:13" ht="15">
      <c r="B30" s="207"/>
      <c r="C30" s="241" t="str">
        <f>'Teine 18'!C30</f>
        <v>Mahla-õlikaste</v>
      </c>
      <c r="D30" s="242">
        <v>5</v>
      </c>
      <c r="E30" s="242">
        <f>D30*'Teine 18'!E30/'Teine 18'!D30</f>
        <v>32.189399999999999</v>
      </c>
      <c r="F30" s="242">
        <f>D30*'Teine 18'!F30/'Teine 18'!D30</f>
        <v>9.7050000000000011E-2</v>
      </c>
      <c r="G30" s="242">
        <f>D30*'Teine 18'!G30/'Teine 18'!D30</f>
        <v>3.5305500000000003</v>
      </c>
      <c r="H30" s="242">
        <f>D30*'Teine 18'!H30/'Teine 18'!D30</f>
        <v>1.3550000000000001E-2</v>
      </c>
    </row>
    <row r="31" spans="2:13" ht="15">
      <c r="B31" s="207"/>
      <c r="C31" s="241" t="str">
        <f>'Teine 18'!C31</f>
        <v>Kõrvitsa-pastinaagi-virsikusalat</v>
      </c>
      <c r="D31" s="242">
        <v>50</v>
      </c>
      <c r="E31" s="242">
        <f>D31*'Teine 18'!E31/'Teine 18'!D31</f>
        <v>18.3765</v>
      </c>
      <c r="F31" s="242">
        <f>D31*'Teine 18'!F31/'Teine 18'!D31</f>
        <v>4.4584999999999999</v>
      </c>
      <c r="G31" s="242">
        <f>D31*'Teine 18'!G31/'Teine 18'!D31</f>
        <v>0.15</v>
      </c>
      <c r="H31" s="242">
        <f>D31*'Teine 18'!H31/'Teine 18'!D31</f>
        <v>0.55000000000000004</v>
      </c>
    </row>
    <row r="32" spans="2:13" ht="15">
      <c r="B32" s="207"/>
      <c r="C32" s="241" t="str">
        <f>'Teine 18'!C32</f>
        <v>Hiina kapsas, tomat, roheline sibul (mahe)</v>
      </c>
      <c r="D32" s="242">
        <v>30</v>
      </c>
      <c r="E32" s="242">
        <f>D32*'Teine 18'!E32/'Teine 18'!D32</f>
        <v>7.5630000000000006</v>
      </c>
      <c r="F32" s="242">
        <f>D32*'Teine 18'!F32/'Teine 18'!D32</f>
        <v>1.4199999999999997</v>
      </c>
      <c r="G32" s="242">
        <f>D32*'Teine 18'!G32/'Teine 18'!D32</f>
        <v>0.10700000000000001</v>
      </c>
      <c r="H32" s="242">
        <f>D32*'Teine 18'!H32/'Teine 18'!D32</f>
        <v>0.45999999999999996</v>
      </c>
    </row>
    <row r="33" spans="2:11" ht="15">
      <c r="B33" s="207"/>
      <c r="C33" s="241" t="str">
        <f>'Teine 18'!C33</f>
        <v>Seemnesegu (mahe)</v>
      </c>
      <c r="D33" s="242">
        <v>10</v>
      </c>
      <c r="E33" s="242">
        <f>D33*'Teine 18'!E33/'Teine 18'!D33</f>
        <v>60.876700000000007</v>
      </c>
      <c r="F33" s="242">
        <f>D33*'Teine 18'!F33/'Teine 18'!D33</f>
        <v>1.2800000000000002</v>
      </c>
      <c r="G33" s="242">
        <f>D33*'Teine 18'!G33/'Teine 18'!D33</f>
        <v>5.1567000000000007</v>
      </c>
      <c r="H33" s="242">
        <f>D33*'Teine 18'!H33/'Teine 18'!D33</f>
        <v>2.8233000000000001</v>
      </c>
    </row>
    <row r="34" spans="2:11" ht="15">
      <c r="B34" s="207"/>
      <c r="C34" s="243" t="s">
        <v>64</v>
      </c>
      <c r="D34" s="242">
        <v>50</v>
      </c>
      <c r="E34" s="242">
        <f>D34*'Teine 18'!E34/'Teine 18'!D34</f>
        <v>28.195</v>
      </c>
      <c r="F34" s="242">
        <f>D34*'Teine 18'!F34/'Teine 18'!D34</f>
        <v>2.4375</v>
      </c>
      <c r="G34" s="242">
        <f>D34*'Teine 18'!G34/'Teine 18'!D34</f>
        <v>1.2849999999999999</v>
      </c>
      <c r="H34" s="242">
        <f>D34*'Teine 18'!H34/'Teine 18'!D34</f>
        <v>1.72</v>
      </c>
    </row>
    <row r="35" spans="2:11" ht="15">
      <c r="B35" s="207"/>
      <c r="C35" s="241" t="str">
        <f>'Teine 18'!C35</f>
        <v>Mahlajook (erinevad maitsed)</v>
      </c>
      <c r="D35" s="242">
        <v>50</v>
      </c>
      <c r="E35" s="242">
        <f>D35*'Teine 18'!E35/'Teine 18'!D35</f>
        <v>24.264400000000002</v>
      </c>
      <c r="F35" s="242">
        <f>D35*'Teine 18'!F35/'Teine 18'!D35</f>
        <v>5.891</v>
      </c>
      <c r="G35" s="242">
        <f>D35*'Teine 18'!G35/'Teine 18'!D35</f>
        <v>2.5000000000000001E-2</v>
      </c>
      <c r="H35" s="242">
        <f>D35*'Teine 18'!H35/'Teine 18'!D35</f>
        <v>0.18149999999999999</v>
      </c>
    </row>
    <row r="36" spans="2:11" ht="15">
      <c r="B36" s="207"/>
      <c r="C36" s="241" t="str">
        <f>'Teine 18'!C36</f>
        <v>Joogijogurt R 1,5%, maitsestatud (L)</v>
      </c>
      <c r="D36" s="242">
        <v>50</v>
      </c>
      <c r="E36" s="242">
        <f>D36*'Teine 18'!E36/'Teine 18'!D36</f>
        <v>37.372999999999998</v>
      </c>
      <c r="F36" s="242">
        <f>D36*'Teine 18'!F36/'Teine 18'!D36</f>
        <v>6.0614999999999997</v>
      </c>
      <c r="G36" s="242">
        <f>D36*'Teine 18'!G36/'Teine 18'!D36</f>
        <v>0.75</v>
      </c>
      <c r="H36" s="242">
        <f>D36*'Teine 18'!H36/'Teine 18'!D36</f>
        <v>1.6</v>
      </c>
    </row>
    <row r="37" spans="2:11" ht="15">
      <c r="B37" s="208"/>
      <c r="C37" s="239" t="str">
        <f>'Teine 18'!C37</f>
        <v>Tee, suhkruta</v>
      </c>
      <c r="D37" s="240">
        <v>50</v>
      </c>
      <c r="E37" s="182">
        <f>D37*'Teine 18'!E37/'Teine 18'!D37</f>
        <v>0.2</v>
      </c>
      <c r="F37" s="182">
        <f>D37*'Teine 18'!F37/'Teine 18'!D37</f>
        <v>0</v>
      </c>
      <c r="G37" s="182">
        <f>D37*'Teine 18'!G37/'Teine 18'!D37</f>
        <v>0</v>
      </c>
      <c r="H37" s="182">
        <f>D37*'Teine 18'!H37/'Teine 18'!D37</f>
        <v>0.05</v>
      </c>
      <c r="I37" s="199"/>
    </row>
    <row r="38" spans="2:11" ht="15.75">
      <c r="B38" s="209"/>
      <c r="C38" s="98" t="str">
        <f>'Teine 18'!C38</f>
        <v>Rukkileiva (3 sorti) - ja sepikutoodete valik  (G)</v>
      </c>
      <c r="D38" s="191">
        <v>50</v>
      </c>
      <c r="E38" s="144">
        <f>D38*'Teine 18'!E38/'Teine 18'!D38</f>
        <v>123.1</v>
      </c>
      <c r="F38" s="144">
        <f>D38*'Teine 18'!F38/'Teine 18'!D38</f>
        <v>26.15</v>
      </c>
      <c r="G38" s="144">
        <f>D38*'Teine 18'!G38/'Teine 18'!D38</f>
        <v>1</v>
      </c>
      <c r="H38" s="144">
        <f>D38*'Teine 18'!H38/'Teine 18'!D38</f>
        <v>3.5750000000000002</v>
      </c>
    </row>
    <row r="39" spans="2:11" ht="15">
      <c r="B39" s="207"/>
      <c r="C39" s="98" t="s">
        <v>38</v>
      </c>
      <c r="D39" s="191">
        <v>50</v>
      </c>
      <c r="E39" s="144">
        <f>D39*'Teine 18'!E39/'Teine 18'!D39</f>
        <v>24.04</v>
      </c>
      <c r="F39" s="144">
        <f>D39*'Teine 18'!F39/'Teine 18'!D39</f>
        <v>6.74</v>
      </c>
      <c r="G39" s="144">
        <f>D39*'Teine 18'!G39/'Teine 18'!D39</f>
        <v>0</v>
      </c>
      <c r="H39" s="144">
        <f>D39*'Teine 18'!H39/'Teine 18'!D39</f>
        <v>0</v>
      </c>
    </row>
    <row r="40" spans="2:11" ht="15.75">
      <c r="B40" s="211"/>
      <c r="C40" s="222" t="s">
        <v>7</v>
      </c>
      <c r="D40" s="154"/>
      <c r="E40" s="155">
        <f>SUM(E24:E39)</f>
        <v>787.85700000000008</v>
      </c>
      <c r="F40" s="155">
        <f t="shared" ref="F40:H40" si="1">SUM(F24:F39)</f>
        <v>119.14654999999998</v>
      </c>
      <c r="G40" s="155">
        <f t="shared" si="1"/>
        <v>25.751749999999998</v>
      </c>
      <c r="H40" s="155">
        <f t="shared" si="1"/>
        <v>24.743599999999997</v>
      </c>
    </row>
    <row r="41" spans="2:11" s="200" customFormat="1" ht="24" customHeight="1">
      <c r="B41" s="206" t="s">
        <v>10</v>
      </c>
      <c r="C41" s="141"/>
      <c r="D41" s="142" t="s">
        <v>1</v>
      </c>
      <c r="E41" s="142" t="s">
        <v>2</v>
      </c>
      <c r="F41" s="163" t="s">
        <v>3</v>
      </c>
      <c r="G41" s="142" t="s">
        <v>4</v>
      </c>
      <c r="H41" s="142" t="s">
        <v>5</v>
      </c>
    </row>
    <row r="42" spans="2:11" ht="15">
      <c r="B42" s="207" t="s">
        <v>6</v>
      </c>
      <c r="C42" s="123" t="str">
        <f>'Teine 18'!C42</f>
        <v>Selge kalasupp riisiga</v>
      </c>
      <c r="D42" s="144">
        <v>150</v>
      </c>
      <c r="E42" s="144">
        <f>D42*'Teine 18'!E42/'Teine 18'!D42</f>
        <v>117</v>
      </c>
      <c r="F42" s="144">
        <f>D42*'Teine 18'!F42/'Teine 18'!D42</f>
        <v>10.391999999999999</v>
      </c>
      <c r="G42" s="144">
        <f>D42*'Teine 18'!G42/'Teine 18'!D42</f>
        <v>5.0760000000000005</v>
      </c>
      <c r="H42" s="144">
        <f>D42*'Teine 18'!H42/'Teine 18'!D42</f>
        <v>6.6120000000000001</v>
      </c>
    </row>
    <row r="43" spans="2:11" ht="15">
      <c r="B43" s="207" t="s">
        <v>15</v>
      </c>
      <c r="C43" s="123" t="str">
        <f>'Teine 18'!C43</f>
        <v>Juurviljapüreesupp (L)</v>
      </c>
      <c r="D43" s="144">
        <v>150</v>
      </c>
      <c r="E43" s="144">
        <f>D43*'Teine 18'!E43/'Teine 18'!D43</f>
        <v>55.92</v>
      </c>
      <c r="F43" s="144">
        <f>D43*'Teine 18'!F43/'Teine 18'!D43</f>
        <v>8.8680000000000003</v>
      </c>
      <c r="G43" s="144">
        <f>D43*'Teine 18'!G43/'Teine 18'!D43</f>
        <v>1.272</v>
      </c>
      <c r="H43" s="144">
        <f>D43*'Teine 18'!H43/'Teine 18'!D43</f>
        <v>1.3919999999999999</v>
      </c>
    </row>
    <row r="44" spans="2:11" ht="15">
      <c r="B44" s="208"/>
      <c r="C44" s="123" t="str">
        <f>'Teine 18'!C44</f>
        <v>Marjakeeks (G, L, M)</v>
      </c>
      <c r="D44" s="144">
        <v>50</v>
      </c>
      <c r="E44" s="144">
        <f>D44*'Teine 18'!E44/'Teine 18'!D44</f>
        <v>9.59</v>
      </c>
      <c r="F44" s="144">
        <f>D44*'Teine 18'!F44/'Teine 18'!D44</f>
        <v>19.2</v>
      </c>
      <c r="G44" s="144">
        <f>D44*'Teine 18'!G44/'Teine 18'!D44</f>
        <v>9.59</v>
      </c>
      <c r="H44" s="144">
        <f>D44*'Teine 18'!H44/'Teine 18'!D44</f>
        <v>2.75</v>
      </c>
      <c r="I44" s="199"/>
      <c r="J44" s="199"/>
      <c r="K44" s="199"/>
    </row>
    <row r="45" spans="2:11" ht="15">
      <c r="B45" s="208"/>
      <c r="C45" s="123" t="str">
        <f>'Teine 18'!C45</f>
        <v>Mangokreem kookoshelvestega (L)</v>
      </c>
      <c r="D45" s="144">
        <v>100</v>
      </c>
      <c r="E45" s="144">
        <f>D45*'Teine 18'!E45/'Teine 18'!D45</f>
        <v>156</v>
      </c>
      <c r="F45" s="144">
        <f>D45*'Teine 18'!F45/'Teine 18'!D45</f>
        <v>8.74</v>
      </c>
      <c r="G45" s="144">
        <f>D45*'Teine 18'!G45/'Teine 18'!D45</f>
        <v>10.8</v>
      </c>
      <c r="H45" s="144">
        <f>D45*'Teine 18'!H45/'Teine 18'!D45</f>
        <v>4.99</v>
      </c>
      <c r="I45" s="199"/>
      <c r="J45" s="199"/>
      <c r="K45" s="199"/>
    </row>
    <row r="46" spans="2:11" ht="15">
      <c r="B46" s="208"/>
      <c r="C46" s="136" t="s">
        <v>64</v>
      </c>
      <c r="D46" s="144">
        <v>50</v>
      </c>
      <c r="E46" s="144">
        <f>D46*'Teine 18'!E46/'Teine 18'!D46</f>
        <v>28.195</v>
      </c>
      <c r="F46" s="144">
        <f>D46*'Teine 18'!F46/'Teine 18'!D46</f>
        <v>2.4375</v>
      </c>
      <c r="G46" s="144">
        <f>D46*'Teine 18'!G46/'Teine 18'!D46</f>
        <v>1.2849999999999999</v>
      </c>
      <c r="H46" s="144">
        <f>D46*'Teine 18'!H46/'Teine 18'!D46</f>
        <v>1.72</v>
      </c>
      <c r="I46" s="199"/>
      <c r="J46" s="199"/>
      <c r="K46" s="199"/>
    </row>
    <row r="47" spans="2:11" ht="15">
      <c r="B47" s="208"/>
      <c r="C47" s="123" t="str">
        <f>'Teine 18'!C47</f>
        <v>Mahlajook (erinevad maitsed)</v>
      </c>
      <c r="D47" s="144">
        <v>50</v>
      </c>
      <c r="E47" s="144">
        <f>D47*'Teine 18'!E47/'Teine 18'!D47</f>
        <v>24.264400000000002</v>
      </c>
      <c r="F47" s="144">
        <f>D47*'Teine 18'!F47/'Teine 18'!D47</f>
        <v>5.891</v>
      </c>
      <c r="G47" s="144">
        <f>D47*'Teine 18'!G47/'Teine 18'!D47</f>
        <v>2.5000000000000001E-2</v>
      </c>
      <c r="H47" s="144">
        <f>D47*'Teine 18'!H47/'Teine 18'!D47</f>
        <v>0.18149999999999999</v>
      </c>
      <c r="I47" s="199"/>
      <c r="J47" s="199"/>
      <c r="K47" s="199"/>
    </row>
    <row r="48" spans="2:11" ht="15">
      <c r="B48" s="208"/>
      <c r="C48" s="123" t="str">
        <f>'Teine 18'!C48</f>
        <v>Joogijogurt R 1,5%, maitsestatud (L)</v>
      </c>
      <c r="D48" s="144">
        <v>50</v>
      </c>
      <c r="E48" s="144">
        <f>D48*'Teine 18'!E48/'Teine 18'!D48</f>
        <v>37.372999999999998</v>
      </c>
      <c r="F48" s="144">
        <f>D48*'Teine 18'!F48/'Teine 18'!D48</f>
        <v>6.0614999999999997</v>
      </c>
      <c r="G48" s="144">
        <f>D48*'Teine 18'!G48/'Teine 18'!D48</f>
        <v>0.75</v>
      </c>
      <c r="H48" s="144">
        <f>D48*'Teine 18'!H48/'Teine 18'!D48</f>
        <v>1.6</v>
      </c>
      <c r="I48" s="199"/>
      <c r="J48" s="199"/>
      <c r="K48" s="199"/>
    </row>
    <row r="49" spans="2:11" ht="15">
      <c r="B49" s="208"/>
      <c r="C49" s="123" t="str">
        <f>'Teine 18'!C49</f>
        <v>Tee, suhkruta</v>
      </c>
      <c r="D49" s="144">
        <v>50</v>
      </c>
      <c r="E49" s="144">
        <f>D49*'Teine 18'!E49/'Teine 18'!D49</f>
        <v>0.2</v>
      </c>
      <c r="F49" s="144">
        <f>D49*'Teine 18'!F49/'Teine 18'!D49</f>
        <v>0</v>
      </c>
      <c r="G49" s="144">
        <f>D49*'Teine 18'!G49/'Teine 18'!D49</f>
        <v>0</v>
      </c>
      <c r="H49" s="144">
        <f>D49*'Teine 18'!H49/'Teine 18'!D49</f>
        <v>0.05</v>
      </c>
      <c r="I49" s="199"/>
      <c r="J49" s="199"/>
      <c r="K49" s="199"/>
    </row>
    <row r="50" spans="2:11" ht="15">
      <c r="B50" s="208"/>
      <c r="C50" s="123" t="str">
        <f>'Teine 18'!C50</f>
        <v>Rukkileiva (3 sorti) - ja sepikutoodete valik  (G)</v>
      </c>
      <c r="D50" s="144">
        <v>50</v>
      </c>
      <c r="E50" s="144">
        <f>D50*'Teine 18'!E50/'Teine 18'!D50</f>
        <v>123.1</v>
      </c>
      <c r="F50" s="144">
        <f>D50*'Teine 18'!F50/'Teine 18'!D50</f>
        <v>26.15</v>
      </c>
      <c r="G50" s="144">
        <f>D50*'Teine 18'!G50/'Teine 18'!D50</f>
        <v>1</v>
      </c>
      <c r="H50" s="144">
        <f>D50*'Teine 18'!H50/'Teine 18'!D50</f>
        <v>3.5750000000000002</v>
      </c>
      <c r="I50" s="199"/>
      <c r="J50" s="199"/>
      <c r="K50" s="199"/>
    </row>
    <row r="51" spans="2:11" ht="15.75">
      <c r="B51" s="209"/>
      <c r="C51" s="123" t="s">
        <v>67</v>
      </c>
      <c r="D51" s="146">
        <v>50</v>
      </c>
      <c r="E51" s="144">
        <f>D51*'Teine 18'!E51/'Teine 18'!D51</f>
        <v>15.1</v>
      </c>
      <c r="F51" s="144">
        <f>D51*'Teine 18'!F51/'Teine 18'!D51</f>
        <v>3.72</v>
      </c>
      <c r="G51" s="144">
        <f>D51*'Teine 18'!G51/'Teine 18'!D51</f>
        <v>0.05</v>
      </c>
      <c r="H51" s="144">
        <f>D51*'Teine 18'!H51/'Teine 18'!D51</f>
        <v>0.6</v>
      </c>
    </row>
    <row r="52" spans="2:11" ht="15.75">
      <c r="B52" s="211"/>
      <c r="C52" s="220" t="s">
        <v>7</v>
      </c>
      <c r="D52" s="154"/>
      <c r="E52" s="155">
        <f>SUM(E42:E51)</f>
        <v>566.74239999999998</v>
      </c>
      <c r="F52" s="155">
        <f>SUM(F42:F51)</f>
        <v>91.46</v>
      </c>
      <c r="G52" s="155">
        <f>SUM(G42:G51)</f>
        <v>29.847999999999999</v>
      </c>
      <c r="H52" s="155">
        <f>SUM(H42:H51)</f>
        <v>23.470500000000001</v>
      </c>
    </row>
    <row r="53" spans="2:11" s="200" customFormat="1" ht="24" customHeight="1">
      <c r="B53" s="206" t="s">
        <v>11</v>
      </c>
      <c r="C53" s="162"/>
      <c r="D53" s="163" t="s">
        <v>1</v>
      </c>
      <c r="E53" s="163" t="s">
        <v>2</v>
      </c>
      <c r="F53" s="163" t="s">
        <v>3</v>
      </c>
      <c r="G53" s="163" t="s">
        <v>4</v>
      </c>
      <c r="H53" s="163" t="s">
        <v>5</v>
      </c>
    </row>
    <row r="54" spans="2:11" ht="15">
      <c r="B54" s="207" t="s">
        <v>6</v>
      </c>
      <c r="C54" s="383" t="str">
        <f>'Teine 18'!C54</f>
        <v>Volbripäev</v>
      </c>
      <c r="D54" s="144"/>
      <c r="E54" s="144"/>
      <c r="F54" s="144"/>
      <c r="G54" s="144"/>
      <c r="H54" s="144"/>
    </row>
    <row r="55" spans="2:11" ht="15">
      <c r="B55" s="207" t="s">
        <v>15</v>
      </c>
      <c r="C55" s="384"/>
      <c r="D55" s="144"/>
      <c r="E55" s="144"/>
      <c r="F55" s="144"/>
      <c r="G55" s="144"/>
      <c r="H55" s="144"/>
    </row>
    <row r="56" spans="2:11" ht="15">
      <c r="B56" s="207"/>
      <c r="C56" s="384"/>
      <c r="D56" s="144"/>
      <c r="E56" s="144"/>
      <c r="F56" s="144"/>
      <c r="G56" s="144"/>
      <c r="H56" s="144"/>
    </row>
    <row r="57" spans="2:11" ht="15">
      <c r="B57" s="207"/>
      <c r="C57" s="384"/>
      <c r="D57" s="144"/>
      <c r="E57" s="144"/>
      <c r="F57" s="144"/>
      <c r="G57" s="144"/>
      <c r="H57" s="144"/>
    </row>
    <row r="58" spans="2:11" ht="15">
      <c r="B58" s="207"/>
      <c r="C58" s="384"/>
      <c r="D58" s="144"/>
      <c r="E58" s="144"/>
      <c r="F58" s="144"/>
      <c r="G58" s="144"/>
      <c r="H58" s="144"/>
    </row>
    <row r="59" spans="2:11" ht="15">
      <c r="B59" s="207"/>
      <c r="C59" s="384"/>
      <c r="D59" s="144"/>
      <c r="E59" s="144"/>
      <c r="F59" s="144"/>
      <c r="G59" s="144"/>
      <c r="H59" s="144"/>
    </row>
    <row r="60" spans="2:11" ht="15">
      <c r="B60" s="207"/>
      <c r="C60" s="384"/>
      <c r="D60" s="144"/>
      <c r="E60" s="144"/>
      <c r="F60" s="144"/>
      <c r="G60" s="144"/>
      <c r="H60" s="144"/>
    </row>
    <row r="61" spans="2:11" ht="15">
      <c r="B61" s="207"/>
      <c r="C61" s="384"/>
      <c r="D61" s="144"/>
      <c r="E61" s="144"/>
      <c r="F61" s="144"/>
      <c r="G61" s="144"/>
      <c r="H61" s="144"/>
    </row>
    <row r="62" spans="2:11" ht="15">
      <c r="B62" s="207"/>
      <c r="C62" s="384"/>
      <c r="D62" s="144"/>
      <c r="E62" s="144"/>
      <c r="F62" s="144"/>
      <c r="G62" s="144"/>
      <c r="H62" s="144"/>
    </row>
    <row r="63" spans="2:11" ht="15">
      <c r="B63" s="207"/>
      <c r="C63" s="384"/>
      <c r="D63" s="144"/>
      <c r="E63" s="144"/>
      <c r="F63" s="144"/>
      <c r="G63" s="144"/>
      <c r="H63" s="144"/>
    </row>
    <row r="64" spans="2:11" ht="15">
      <c r="B64" s="207"/>
      <c r="C64" s="384"/>
      <c r="D64" s="144"/>
      <c r="E64" s="144"/>
      <c r="F64" s="144"/>
      <c r="G64" s="144"/>
      <c r="H64" s="144"/>
    </row>
    <row r="65" spans="2:11" ht="15">
      <c r="B65" s="207"/>
      <c r="C65" s="384"/>
      <c r="D65" s="144"/>
      <c r="E65" s="144"/>
      <c r="F65" s="144"/>
      <c r="G65" s="144"/>
      <c r="H65" s="144"/>
    </row>
    <row r="66" spans="2:11" ht="15">
      <c r="B66" s="207"/>
      <c r="C66" s="384"/>
      <c r="D66" s="144"/>
      <c r="E66" s="144"/>
      <c r="F66" s="144"/>
      <c r="G66" s="144"/>
      <c r="H66" s="144"/>
    </row>
    <row r="67" spans="2:11" ht="15.75">
      <c r="B67" s="209"/>
      <c r="C67" s="384"/>
      <c r="D67" s="146"/>
      <c r="E67" s="144"/>
      <c r="F67" s="144"/>
      <c r="G67" s="144"/>
      <c r="H67" s="144"/>
    </row>
    <row r="68" spans="2:11" s="202" customFormat="1" ht="15">
      <c r="B68" s="208"/>
      <c r="C68" s="384"/>
      <c r="D68" s="144"/>
      <c r="E68" s="144"/>
      <c r="F68" s="144"/>
      <c r="G68" s="144"/>
      <c r="H68" s="144"/>
    </row>
    <row r="69" spans="2:11" ht="15">
      <c r="B69" s="208"/>
      <c r="C69" s="385"/>
      <c r="D69" s="144"/>
      <c r="E69" s="144"/>
      <c r="F69" s="144"/>
      <c r="G69" s="144"/>
      <c r="H69" s="144"/>
    </row>
    <row r="70" spans="2:11" ht="15.75">
      <c r="B70" s="210"/>
      <c r="C70" s="220" t="s">
        <v>7</v>
      </c>
      <c r="D70" s="154"/>
      <c r="E70" s="155">
        <f>SUM(E54:E69)</f>
        <v>0</v>
      </c>
      <c r="F70" s="155">
        <f t="shared" ref="F70:H70" si="2">SUM(F54:F69)</f>
        <v>0</v>
      </c>
      <c r="G70" s="155">
        <f t="shared" si="2"/>
        <v>0</v>
      </c>
      <c r="H70" s="155">
        <f t="shared" si="2"/>
        <v>0</v>
      </c>
    </row>
    <row r="71" spans="2:11" s="200" customFormat="1" ht="24" customHeight="1">
      <c r="B71" s="206" t="s">
        <v>12</v>
      </c>
      <c r="C71" s="162"/>
      <c r="D71" s="163" t="s">
        <v>1</v>
      </c>
      <c r="E71" s="163" t="s">
        <v>2</v>
      </c>
      <c r="F71" s="163" t="s">
        <v>3</v>
      </c>
      <c r="G71" s="163" t="s">
        <v>4</v>
      </c>
      <c r="H71" s="163" t="s">
        <v>5</v>
      </c>
    </row>
    <row r="72" spans="2:11" ht="15">
      <c r="B72" s="207" t="s">
        <v>6</v>
      </c>
      <c r="C72" s="170" t="str">
        <f>'Teine 18'!C72</f>
        <v>Karulauguga kanakintsuliha (PT)</v>
      </c>
      <c r="D72" s="144">
        <v>50</v>
      </c>
      <c r="E72" s="144">
        <f>D72*'Teine 18'!E72/'Teine 18'!D72</f>
        <v>97.3</v>
      </c>
      <c r="F72" s="144">
        <f>D72*'Teine 18'!F72/'Teine 18'!D72</f>
        <v>0.26700000000000002</v>
      </c>
      <c r="G72" s="144">
        <f>D72*'Teine 18'!G72/'Teine 18'!D72</f>
        <v>6.11</v>
      </c>
      <c r="H72" s="144">
        <f>D72*'Teine 18'!H72/'Teine 18'!D72</f>
        <v>10.199999999999999</v>
      </c>
    </row>
    <row r="73" spans="2:11" ht="15">
      <c r="B73" s="207" t="s">
        <v>15</v>
      </c>
      <c r="C73" s="170" t="str">
        <f>'Teine 18'!C73</f>
        <v>Lillkapsas magushapus kastmes</v>
      </c>
      <c r="D73" s="144">
        <v>150</v>
      </c>
      <c r="E73" s="144">
        <f>D73*'Teine 18'!E73/'Teine 18'!D73</f>
        <v>69.75</v>
      </c>
      <c r="F73" s="144">
        <f>D73*'Teine 18'!F73/'Teine 18'!D73</f>
        <v>9.6</v>
      </c>
      <c r="G73" s="144">
        <f>D73*'Teine 18'!G73/'Teine 18'!D73</f>
        <v>2.395</v>
      </c>
      <c r="H73" s="144">
        <f>D73*'Teine 18'!H73/'Teine 18'!D73</f>
        <v>1.7749999999999999</v>
      </c>
    </row>
    <row r="74" spans="2:11" ht="15">
      <c r="B74" s="207"/>
      <c r="C74" s="170" t="str">
        <f>'Teine 18'!C74</f>
        <v>Kartulipuder (L)</v>
      </c>
      <c r="D74" s="144">
        <v>100</v>
      </c>
      <c r="E74" s="144">
        <f>D74*'Teine 18'!E74/'Teine 18'!D74</f>
        <v>76.534000000000006</v>
      </c>
      <c r="F74" s="144">
        <f>D74*'Teine 18'!F74/'Teine 18'!D74</f>
        <v>15.846</v>
      </c>
      <c r="G74" s="144">
        <f>D74*'Teine 18'!G74/'Teine 18'!D74</f>
        <v>0.61</v>
      </c>
      <c r="H74" s="144">
        <f>D74*'Teine 18'!H74/'Teine 18'!D74</f>
        <v>2.363</v>
      </c>
    </row>
    <row r="75" spans="2:11" ht="15">
      <c r="B75" s="207"/>
      <c r="C75" s="170" t="str">
        <f>'Teine 18'!C75</f>
        <v>Riis, aurutatud (mahe)</v>
      </c>
      <c r="D75" s="144">
        <v>100</v>
      </c>
      <c r="E75" s="144">
        <f>D75*'Teine 18'!E75/'Teine 18'!D75</f>
        <v>128.66666666666666</v>
      </c>
      <c r="F75" s="144">
        <f>D75*'Teine 18'!F75/'Teine 18'!D75</f>
        <v>28.666666666666668</v>
      </c>
      <c r="G75" s="144">
        <f>D75*'Teine 18'!G75/'Teine 18'!D75</f>
        <v>0.26500000000000001</v>
      </c>
      <c r="H75" s="144">
        <f>D75*'Teine 18'!H75/'Teine 18'!D75</f>
        <v>2.5</v>
      </c>
    </row>
    <row r="76" spans="2:11" ht="15.75">
      <c r="B76" s="209"/>
      <c r="C76" s="170" t="str">
        <f>'Teine 18'!C76</f>
        <v>Rooskapsas, röstitud</v>
      </c>
      <c r="D76" s="144">
        <v>100</v>
      </c>
      <c r="E76" s="144">
        <f>D76*'Teine 18'!E76/'Teine 18'!D76</f>
        <v>59</v>
      </c>
      <c r="F76" s="144">
        <f>D76*'Teine 18'!F76/'Teine 18'!D76</f>
        <v>3.36</v>
      </c>
      <c r="G76" s="144">
        <f>D76*'Teine 18'!G76/'Teine 18'!D76</f>
        <v>1.6</v>
      </c>
      <c r="H76" s="144">
        <f>D76*'Teine 18'!H76/'Teine 18'!D76</f>
        <v>5.4</v>
      </c>
      <c r="I76" s="199"/>
      <c r="J76" s="199"/>
      <c r="K76" s="199"/>
    </row>
    <row r="77" spans="2:11" ht="15.75">
      <c r="B77" s="209"/>
      <c r="C77" s="170" t="str">
        <f>'Teine 18'!C77</f>
        <v>Koorene sinepikaste (G, L)</v>
      </c>
      <c r="D77" s="144">
        <v>50</v>
      </c>
      <c r="E77" s="144">
        <f>D77*'Teine 18'!E77/'Teine 18'!D77</f>
        <v>77.715000000000003</v>
      </c>
      <c r="F77" s="144">
        <f>D77*'Teine 18'!F77/'Teine 18'!D77</f>
        <v>2.5674999999999999</v>
      </c>
      <c r="G77" s="144">
        <f>D77*'Teine 18'!G77/'Teine 18'!D77</f>
        <v>7.0279999999999996</v>
      </c>
      <c r="H77" s="144">
        <f>D77*'Teine 18'!H77/'Teine 18'!D77</f>
        <v>1.0994999999999999</v>
      </c>
    </row>
    <row r="78" spans="2:11" ht="15.75">
      <c r="B78" s="209"/>
      <c r="C78" s="170" t="str">
        <f>'Teine 18'!C78</f>
        <v>Mahla-õlikaste</v>
      </c>
      <c r="D78" s="144">
        <v>5</v>
      </c>
      <c r="E78" s="144">
        <f>D78*'Teine 18'!E78/'Teine 18'!D78</f>
        <v>32.189399999999999</v>
      </c>
      <c r="F78" s="144">
        <f>D78*'Teine 18'!F78/'Teine 18'!D78</f>
        <v>9.7050000000000011E-2</v>
      </c>
      <c r="G78" s="144">
        <f>D78*'Teine 18'!G78/'Teine 18'!D78</f>
        <v>3.5305500000000003</v>
      </c>
      <c r="H78" s="144">
        <f>D78*'Teine 18'!H78/'Teine 18'!D78</f>
        <v>1.3550000000000001E-2</v>
      </c>
    </row>
    <row r="79" spans="2:11" ht="15.75">
      <c r="B79" s="209"/>
      <c r="C79" s="170" t="str">
        <f>'Teine 18'!C79</f>
        <v>Hiina kapsa-kurgisalat</v>
      </c>
      <c r="D79" s="144">
        <v>50</v>
      </c>
      <c r="E79" s="144">
        <f>D79*'Teine 18'!E79/'Teine 18'!D79</f>
        <v>12.7765</v>
      </c>
      <c r="F79" s="144">
        <f>D79*'Teine 18'!F79/'Teine 18'!D79</f>
        <v>1.1775</v>
      </c>
      <c r="G79" s="144">
        <f>D79*'Teine 18'!G79/'Teine 18'!D79</f>
        <v>0.78</v>
      </c>
      <c r="H79" s="144">
        <f>D79*'Teine 18'!H79/'Teine 18'!D79</f>
        <v>0.49249999999999999</v>
      </c>
    </row>
    <row r="80" spans="2:11" ht="15.75">
      <c r="B80" s="351"/>
      <c r="C80" s="170" t="str">
        <f>'Teine 18'!C80</f>
        <v>Porgand, mais, redis</v>
      </c>
      <c r="D80" s="147">
        <v>30</v>
      </c>
      <c r="E80" s="144">
        <f>D80*'Teine 18'!E80/'Teine 18'!D80</f>
        <v>13.208</v>
      </c>
      <c r="F80" s="144">
        <f>E80*'Teine 18'!F80/'Teine 18'!E80</f>
        <v>2.9350000000000001</v>
      </c>
      <c r="G80" s="144">
        <f>F80*'Teine 18'!G80/'Teine 18'!F80</f>
        <v>0.18</v>
      </c>
      <c r="H80" s="144">
        <f>G80*'Teine 18'!H80/'Teine 18'!G80</f>
        <v>0.46999999999999992</v>
      </c>
    </row>
    <row r="81" spans="2:13" ht="15.75">
      <c r="B81" s="351"/>
      <c r="C81" s="170" t="str">
        <f>'Teine 18'!C81</f>
        <v>Seemnesegu (mahe)</v>
      </c>
      <c r="D81" s="147">
        <v>10</v>
      </c>
      <c r="E81" s="144">
        <f>D81*'Teine 18'!E81/'Teine 18'!D81</f>
        <v>61.159999999999989</v>
      </c>
      <c r="F81" s="144">
        <f>D81*'Teine 18'!F80/'Teine 18'!D80</f>
        <v>0.9783333333333335</v>
      </c>
      <c r="G81" s="144">
        <f>D81*'Teine 18'!G80/'Teine 18'!D80</f>
        <v>6.0000000000000019E-2</v>
      </c>
      <c r="H81" s="144">
        <f>D81*'Teine 18'!H80/'Teine 18'!D80</f>
        <v>0.15666666666666668</v>
      </c>
    </row>
    <row r="82" spans="2:13" ht="15.75">
      <c r="B82" s="303"/>
      <c r="C82" s="170" t="str">
        <f>'Teine 18'!C82</f>
        <v>PRIA Piimatooted (piim, keefir R 2,5% ) (L)</v>
      </c>
      <c r="D82" s="151">
        <v>25</v>
      </c>
      <c r="E82" s="144">
        <f>D82*'Teine 18'!E82/'Teine 18'!D82</f>
        <v>14.0975</v>
      </c>
      <c r="F82" s="144">
        <f>D82*'Teine 18'!F81/'Teine 18'!D81</f>
        <v>3.25</v>
      </c>
      <c r="G82" s="144">
        <f>D82*'Teine 18'!G81/'Teine 18'!D81</f>
        <v>13.35</v>
      </c>
      <c r="H82" s="144">
        <f>D82*'Teine 18'!H81/'Teine 18'!D81</f>
        <v>6.4</v>
      </c>
    </row>
    <row r="83" spans="2:13" ht="15.75">
      <c r="B83" s="303"/>
      <c r="C83" s="170" t="str">
        <f>'Teine 18'!C83</f>
        <v>Mahlajook (erinevad maitsed)</v>
      </c>
      <c r="D83" s="151">
        <v>25</v>
      </c>
      <c r="E83" s="144">
        <f>D83*'Teine 18'!E83/'Teine 18'!D83</f>
        <v>12.132200000000001</v>
      </c>
      <c r="F83" s="144">
        <f>D83*'Teine 18'!F82/'Teine 18'!D82</f>
        <v>1.21875</v>
      </c>
      <c r="G83" s="144">
        <f>D83*'Teine 18'!G82/'Teine 18'!D82</f>
        <v>0.64249999999999996</v>
      </c>
      <c r="H83" s="144">
        <f>D83*'Teine 18'!H82/'Teine 18'!D82</f>
        <v>0.86</v>
      </c>
    </row>
    <row r="84" spans="2:13" ht="15">
      <c r="B84" s="145"/>
      <c r="C84" s="170" t="str">
        <f>'Teine 18'!C84</f>
        <v>Joogijogurt R 1,5%, maitsestatud (L)</v>
      </c>
      <c r="D84" s="150">
        <v>25</v>
      </c>
      <c r="E84" s="144">
        <f>D84*'Teine 18'!E84/'Teine 18'!D84</f>
        <v>18.686499999999999</v>
      </c>
      <c r="F84" s="144">
        <f>D84*'Teine 18'!F83/'Teine 18'!D83</f>
        <v>2.9455</v>
      </c>
      <c r="G84" s="144">
        <f>D84*'Teine 18'!G83/'Teine 18'!D83</f>
        <v>1.2500000000000001E-2</v>
      </c>
      <c r="H84" s="144">
        <f>D84*'Teine 18'!H83/'Teine 18'!D83</f>
        <v>9.0749999999999997E-2</v>
      </c>
      <c r="I84" s="199"/>
      <c r="J84" s="199"/>
      <c r="K84" s="199"/>
      <c r="L84" s="199"/>
      <c r="M84" s="199"/>
    </row>
    <row r="85" spans="2:13" ht="15.75">
      <c r="B85" s="303"/>
      <c r="C85" s="170" t="str">
        <f>'Teine 18'!C85</f>
        <v>Tee, suhkruta</v>
      </c>
      <c r="D85" s="151">
        <v>50</v>
      </c>
      <c r="E85" s="144">
        <f>D85*'Teine 18'!E85/'Teine 18'!D85</f>
        <v>0.2</v>
      </c>
      <c r="F85" s="144">
        <f>D85*'Teine 18'!F84/'Teine 18'!D84</f>
        <v>6.0614999999999997</v>
      </c>
      <c r="G85" s="144">
        <f>D85*'Teine 18'!G84/'Teine 18'!D84</f>
        <v>0.75</v>
      </c>
      <c r="H85" s="144">
        <f>D85*'Teine 18'!H84/'Teine 18'!D84</f>
        <v>1.6</v>
      </c>
    </row>
    <row r="86" spans="2:13" ht="15">
      <c r="B86" s="145"/>
      <c r="C86" s="170" t="str">
        <f>'Teine 18'!C86</f>
        <v>Rukkileiva (3 sorti) - ja sepikutoodete valik  (G)</v>
      </c>
      <c r="D86" s="151">
        <v>50</v>
      </c>
      <c r="E86" s="144">
        <f>D86*'Teine 18'!E86/'Teine 18'!D86</f>
        <v>123.1</v>
      </c>
      <c r="F86" s="144">
        <f>D86*'Teine 18'!F87/'Teine 18'!D87</f>
        <v>5.97</v>
      </c>
      <c r="G86" s="144">
        <f>D86*'Teine 18'!G87/'Teine 18'!D87</f>
        <v>0</v>
      </c>
      <c r="H86" s="144">
        <f>D86*'Teine 18'!H87/'Teine 18'!D87</f>
        <v>0.15</v>
      </c>
    </row>
    <row r="87" spans="2:13" ht="15">
      <c r="B87" s="145"/>
      <c r="C87" s="170" t="s">
        <v>14</v>
      </c>
      <c r="D87" s="151">
        <v>50</v>
      </c>
      <c r="E87" s="144">
        <f>D87*'Teine 18'!E87/'Teine 18'!D87</f>
        <v>19.988</v>
      </c>
      <c r="F87" s="144">
        <f>E87*'Teine 18'!F87/'Teine 18'!E87</f>
        <v>5.97</v>
      </c>
      <c r="G87" s="144">
        <f>F87*'Teine 18'!G87/'Teine 18'!F87</f>
        <v>0</v>
      </c>
      <c r="H87" s="144">
        <v>0.15</v>
      </c>
    </row>
    <row r="88" spans="2:13" ht="15.75">
      <c r="B88" s="305"/>
      <c r="C88" s="153" t="s">
        <v>7</v>
      </c>
      <c r="D88" s="154"/>
      <c r="E88" s="345">
        <f>SUM(E72:E86)</f>
        <v>796.51576666666676</v>
      </c>
      <c r="F88" s="171">
        <f t="shared" ref="F88:H88" si="3">SUM(F72:F86)</f>
        <v>84.940799999999996</v>
      </c>
      <c r="G88" s="171">
        <f t="shared" si="3"/>
        <v>37.313549999999999</v>
      </c>
      <c r="H88" s="171">
        <f t="shared" si="3"/>
        <v>33.570966666666664</v>
      </c>
    </row>
    <row r="89" spans="2:13" ht="15.75">
      <c r="B89" s="98"/>
      <c r="C89" s="311" t="s">
        <v>13</v>
      </c>
      <c r="D89" s="98"/>
      <c r="E89" s="350">
        <f>AVERAGE(E22,E40,E52,E88)</f>
        <v>740.37037916666679</v>
      </c>
      <c r="F89" s="350">
        <f t="shared" ref="F89:H89" si="4">AVERAGE(F22,F40,F52,F88)</f>
        <v>106.3375375</v>
      </c>
      <c r="G89" s="350">
        <f t="shared" si="4"/>
        <v>29.097137499999995</v>
      </c>
      <c r="H89" s="350">
        <f t="shared" si="4"/>
        <v>27.511916666666664</v>
      </c>
    </row>
    <row r="90" spans="2:13" ht="15.75">
      <c r="B90" s="376" t="s">
        <v>116</v>
      </c>
      <c r="C90" s="376"/>
      <c r="D90" s="376"/>
      <c r="E90" s="86"/>
      <c r="F90" s="86"/>
      <c r="G90" s="86"/>
      <c r="H90" s="86"/>
    </row>
    <row r="91" spans="2:13" ht="15">
      <c r="B91" s="361" t="s">
        <v>108</v>
      </c>
      <c r="C91" s="361"/>
      <c r="D91" s="361"/>
      <c r="E91" s="4"/>
      <c r="F91" s="4"/>
      <c r="G91" s="4"/>
      <c r="H91" s="4"/>
    </row>
    <row r="92" spans="2:13" ht="15">
      <c r="B92" s="361" t="s">
        <v>109</v>
      </c>
      <c r="C92" s="361"/>
      <c r="D92" s="361"/>
      <c r="E92" s="4"/>
      <c r="F92" s="4"/>
      <c r="G92" s="4"/>
      <c r="H92" s="4"/>
    </row>
    <row r="93" spans="2:13" ht="33" customHeight="1">
      <c r="B93" s="367" t="s">
        <v>121</v>
      </c>
      <c r="C93" s="367"/>
      <c r="D93" s="367"/>
      <c r="E93" s="4"/>
      <c r="F93" s="4"/>
      <c r="G93" s="4"/>
      <c r="H93" s="4"/>
    </row>
    <row r="94" spans="2:13" ht="15.75">
      <c r="B94" s="362" t="s">
        <v>117</v>
      </c>
      <c r="C94" s="362"/>
      <c r="D94" s="362"/>
    </row>
    <row r="95" spans="2:13" ht="15">
      <c r="B95" s="245" t="s">
        <v>112</v>
      </c>
      <c r="C95" s="361" t="s">
        <v>115</v>
      </c>
      <c r="D95" s="361"/>
    </row>
    <row r="96" spans="2:13" ht="15">
      <c r="B96" s="245" t="s">
        <v>113</v>
      </c>
      <c r="C96" s="361" t="s">
        <v>114</v>
      </c>
      <c r="D96" s="361"/>
    </row>
    <row r="97" spans="2:4" ht="15">
      <c r="B97" s="245" t="s">
        <v>107</v>
      </c>
      <c r="C97" s="361"/>
      <c r="D97" s="361"/>
    </row>
    <row r="98" spans="2:4" ht="15.75">
      <c r="B98" s="362" t="s">
        <v>110</v>
      </c>
      <c r="C98" s="362"/>
      <c r="D98" s="362"/>
    </row>
    <row r="99" spans="2:4" ht="15">
      <c r="B99" s="361" t="s">
        <v>120</v>
      </c>
      <c r="C99" s="361"/>
      <c r="D99" s="361"/>
    </row>
  </sheetData>
  <mergeCells count="13">
    <mergeCell ref="B1:C4"/>
    <mergeCell ref="D1:D5"/>
    <mergeCell ref="B90:D90"/>
    <mergeCell ref="B91:D91"/>
    <mergeCell ref="B92:D92"/>
    <mergeCell ref="C54:C69"/>
    <mergeCell ref="B98:D98"/>
    <mergeCell ref="B99:D99"/>
    <mergeCell ref="B93:D93"/>
    <mergeCell ref="B94:D94"/>
    <mergeCell ref="C95:D95"/>
    <mergeCell ref="C96:D96"/>
    <mergeCell ref="C97:D97"/>
  </mergeCells>
  <pageMargins left="0.7" right="0.7" top="0.75" bottom="0.75" header="0.3" footer="0.3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99"/>
  <sheetViews>
    <sheetView topLeftCell="A37" zoomScale="90" zoomScaleNormal="90" workbookViewId="0">
      <selection activeCell="O61" sqref="O61"/>
    </sheetView>
  </sheetViews>
  <sheetFormatPr defaultColWidth="9.28515625" defaultRowHeight="15"/>
  <cols>
    <col min="1" max="1" width="9.28515625" style="4"/>
    <col min="2" max="2" width="25.5703125" style="4" customWidth="1"/>
    <col min="3" max="3" width="59.140625" style="4" customWidth="1"/>
    <col min="4" max="8" width="15.5703125" style="4" customWidth="1"/>
    <col min="9" max="16384" width="9.28515625" style="4"/>
  </cols>
  <sheetData>
    <row r="1" spans="2:12">
      <c r="B1" s="364"/>
      <c r="C1" s="364"/>
      <c r="D1" s="364" t="e" vm="1">
        <v>#VALUE!</v>
      </c>
    </row>
    <row r="2" spans="2:12">
      <c r="B2" s="364"/>
      <c r="C2" s="364"/>
      <c r="D2" s="364"/>
    </row>
    <row r="3" spans="2:12">
      <c r="B3" s="364"/>
      <c r="C3" s="364"/>
      <c r="D3" s="364"/>
    </row>
    <row r="4" spans="2:12">
      <c r="B4" s="364"/>
      <c r="C4" s="364"/>
      <c r="D4" s="364"/>
    </row>
    <row r="5" spans="2:12" ht="24" customHeight="1">
      <c r="B5" s="1" t="s">
        <v>104</v>
      </c>
      <c r="C5" s="20"/>
      <c r="D5" s="365"/>
    </row>
    <row r="6" spans="2:12" s="5" customFormat="1" ht="24" customHeight="1">
      <c r="B6" s="21" t="s">
        <v>0</v>
      </c>
      <c r="C6" s="125"/>
      <c r="D6" s="22" t="s">
        <v>1</v>
      </c>
      <c r="E6" s="22" t="s">
        <v>2</v>
      </c>
      <c r="F6" s="22" t="s">
        <v>3</v>
      </c>
      <c r="G6" s="22" t="s">
        <v>4</v>
      </c>
      <c r="H6" s="22" t="s">
        <v>5</v>
      </c>
    </row>
    <row r="7" spans="2:12">
      <c r="B7" s="23" t="s">
        <v>6</v>
      </c>
      <c r="C7" s="105" t="s">
        <v>141</v>
      </c>
      <c r="D7" s="11">
        <v>60</v>
      </c>
      <c r="E7" s="36">
        <v>31.3</v>
      </c>
      <c r="F7" s="36">
        <v>2.2799999999999998</v>
      </c>
      <c r="G7" s="36">
        <v>1.1000000000000001</v>
      </c>
      <c r="H7" s="36">
        <v>2.69</v>
      </c>
    </row>
    <row r="8" spans="2:12">
      <c r="B8" s="23" t="s">
        <v>15</v>
      </c>
      <c r="C8" s="105" t="s">
        <v>142</v>
      </c>
      <c r="D8" s="15">
        <v>60</v>
      </c>
      <c r="E8" s="38">
        <v>69.015000000000001</v>
      </c>
      <c r="F8" s="38">
        <v>9.2574000000000005</v>
      </c>
      <c r="G8" s="38">
        <v>2.8769999999999998</v>
      </c>
      <c r="H8" s="38">
        <v>2.7084000000000001</v>
      </c>
    </row>
    <row r="9" spans="2:12">
      <c r="B9" s="24"/>
      <c r="C9" s="105" t="s">
        <v>16</v>
      </c>
      <c r="D9" s="11">
        <v>60</v>
      </c>
      <c r="E9" s="36">
        <v>102.93899999999999</v>
      </c>
      <c r="F9" s="36">
        <v>21.394199999999998</v>
      </c>
      <c r="G9" s="36">
        <v>0.80699999999999994</v>
      </c>
      <c r="H9" s="36">
        <v>3.4061999999999997</v>
      </c>
    </row>
    <row r="10" spans="2:12">
      <c r="B10" s="24"/>
      <c r="C10" s="105" t="s">
        <v>22</v>
      </c>
      <c r="D10" s="11">
        <v>60</v>
      </c>
      <c r="E10" s="36">
        <v>77.2</v>
      </c>
      <c r="F10" s="36">
        <v>17.2</v>
      </c>
      <c r="G10" s="36">
        <v>0.159</v>
      </c>
      <c r="H10" s="36">
        <v>1.5</v>
      </c>
    </row>
    <row r="11" spans="2:12">
      <c r="B11" s="24"/>
      <c r="C11" s="105" t="s">
        <v>30</v>
      </c>
      <c r="D11" s="11">
        <v>50</v>
      </c>
      <c r="E11" s="36">
        <v>30.42</v>
      </c>
      <c r="F11" s="36">
        <v>6.2534999999999998</v>
      </c>
      <c r="G11" s="36">
        <v>0.5615</v>
      </c>
      <c r="H11" s="36">
        <v>0.84150000000000003</v>
      </c>
    </row>
    <row r="12" spans="2:12">
      <c r="B12" s="24"/>
      <c r="C12" s="104" t="s">
        <v>55</v>
      </c>
      <c r="D12" s="87">
        <v>5</v>
      </c>
      <c r="E12" s="76">
        <v>32.189399999999999</v>
      </c>
      <c r="F12" s="76">
        <v>9.7050000000000011E-2</v>
      </c>
      <c r="G12" s="76">
        <v>3.5305500000000003</v>
      </c>
      <c r="H12" s="76">
        <v>1.3550000000000001E-2</v>
      </c>
    </row>
    <row r="13" spans="2:12">
      <c r="B13" s="261"/>
      <c r="C13" s="126" t="s">
        <v>33</v>
      </c>
      <c r="D13" s="88">
        <v>10</v>
      </c>
      <c r="E13" s="88">
        <v>8.3315000000000001</v>
      </c>
      <c r="F13" s="88">
        <v>0.59409999999999996</v>
      </c>
      <c r="G13" s="88">
        <v>0.48019999999999996</v>
      </c>
      <c r="H13" s="88">
        <v>0.41420000000000007</v>
      </c>
    </row>
    <row r="14" spans="2:12">
      <c r="B14" s="24"/>
      <c r="C14" s="126" t="s">
        <v>51</v>
      </c>
      <c r="D14" s="88">
        <v>50</v>
      </c>
      <c r="E14" s="51">
        <v>26.936</v>
      </c>
      <c r="F14" s="51">
        <v>4.5049999999999999</v>
      </c>
      <c r="G14" s="51">
        <v>1.0780000000000001</v>
      </c>
      <c r="H14" s="51">
        <v>0.39400000000000002</v>
      </c>
      <c r="I14" s="25"/>
      <c r="J14" s="25"/>
      <c r="K14" s="25"/>
      <c r="L14" s="25"/>
    </row>
    <row r="15" spans="2:12">
      <c r="B15" s="24"/>
      <c r="C15" s="126" t="s">
        <v>52</v>
      </c>
      <c r="D15" s="88">
        <v>30</v>
      </c>
      <c r="E15" s="51">
        <v>8.2256</v>
      </c>
      <c r="F15" s="51">
        <v>1.8950000000000005</v>
      </c>
      <c r="G15" s="51">
        <v>5.000000000000001E-2</v>
      </c>
      <c r="H15" s="51">
        <v>0.41000000000000003</v>
      </c>
      <c r="I15" s="25"/>
      <c r="J15" s="25"/>
      <c r="K15" s="25"/>
      <c r="L15" s="25"/>
    </row>
    <row r="16" spans="2:12">
      <c r="B16" s="24"/>
      <c r="C16" s="122" t="s">
        <v>21</v>
      </c>
      <c r="D16" s="6">
        <v>10</v>
      </c>
      <c r="E16" s="6">
        <v>61.163499999999999</v>
      </c>
      <c r="F16" s="6">
        <v>1.2975000000000001</v>
      </c>
      <c r="G16" s="6">
        <v>5.3405000000000005</v>
      </c>
      <c r="H16" s="6">
        <v>2.5525000000000002</v>
      </c>
      <c r="I16" s="25"/>
      <c r="J16" s="25"/>
      <c r="K16" s="25"/>
      <c r="L16" s="25"/>
    </row>
    <row r="17" spans="2:12">
      <c r="B17" s="24"/>
      <c r="C17" s="122" t="s">
        <v>43</v>
      </c>
      <c r="D17" s="6">
        <v>25</v>
      </c>
      <c r="E17" s="6">
        <v>14.1</v>
      </c>
      <c r="F17" s="6">
        <v>1.22</v>
      </c>
      <c r="G17" s="6">
        <v>0.64</v>
      </c>
      <c r="H17" s="6">
        <v>0.86</v>
      </c>
      <c r="I17" s="25"/>
      <c r="J17" s="25"/>
      <c r="K17" s="25"/>
      <c r="L17" s="25"/>
    </row>
    <row r="18" spans="2:12">
      <c r="B18" s="24"/>
      <c r="C18" s="126" t="s">
        <v>144</v>
      </c>
      <c r="D18" s="95">
        <v>25</v>
      </c>
      <c r="E18" s="88">
        <v>12.132199999999999</v>
      </c>
      <c r="F18" s="88">
        <v>2.9455</v>
      </c>
      <c r="G18" s="88">
        <v>1.2500000000000001E-2</v>
      </c>
      <c r="H18" s="88">
        <v>9.0749999999999997E-2</v>
      </c>
      <c r="I18" s="25"/>
      <c r="J18" s="25"/>
      <c r="K18" s="25"/>
      <c r="L18" s="25"/>
    </row>
    <row r="19" spans="2:12">
      <c r="B19" s="24"/>
      <c r="C19" s="126" t="s">
        <v>44</v>
      </c>
      <c r="D19" s="95">
        <v>25</v>
      </c>
      <c r="E19" s="51">
        <v>18.686499999999999</v>
      </c>
      <c r="F19" s="51">
        <v>3.0307499999999998</v>
      </c>
      <c r="G19" s="51">
        <v>0.375</v>
      </c>
      <c r="H19" s="51">
        <v>0.8</v>
      </c>
      <c r="I19" s="25"/>
      <c r="J19" s="25"/>
      <c r="K19" s="25"/>
      <c r="L19" s="25"/>
    </row>
    <row r="20" spans="2:12">
      <c r="B20" s="24"/>
      <c r="C20" s="126" t="s">
        <v>45</v>
      </c>
      <c r="D20" s="95">
        <v>50</v>
      </c>
      <c r="E20" s="51">
        <v>0.2</v>
      </c>
      <c r="F20" s="51">
        <v>0</v>
      </c>
      <c r="G20" s="51">
        <v>0</v>
      </c>
      <c r="H20" s="51">
        <v>0.05</v>
      </c>
      <c r="I20" s="25"/>
      <c r="J20" s="25"/>
      <c r="K20" s="25"/>
      <c r="L20" s="25"/>
    </row>
    <row r="21" spans="2:12">
      <c r="B21" s="24"/>
      <c r="C21" s="126" t="s">
        <v>20</v>
      </c>
      <c r="D21" s="88">
        <v>50</v>
      </c>
      <c r="E21" s="51">
        <v>123.1</v>
      </c>
      <c r="F21" s="51">
        <v>26.15</v>
      </c>
      <c r="G21" s="51">
        <v>1</v>
      </c>
      <c r="H21" s="51">
        <v>3.5750000000000002</v>
      </c>
    </row>
    <row r="22" spans="2:12">
      <c r="B22" s="24"/>
      <c r="C22" s="126" t="s">
        <v>35</v>
      </c>
      <c r="D22" s="88">
        <v>50</v>
      </c>
      <c r="E22" s="88">
        <v>24.038</v>
      </c>
      <c r="F22" s="88">
        <v>6.74</v>
      </c>
      <c r="G22" s="88">
        <v>0</v>
      </c>
      <c r="H22" s="88">
        <v>0</v>
      </c>
    </row>
    <row r="23" spans="2:12" ht="15.75">
      <c r="B23" s="26"/>
      <c r="C23" s="91" t="s">
        <v>7</v>
      </c>
      <c r="D23" s="106"/>
      <c r="E23" s="101">
        <f>SUM(E7:E22)</f>
        <v>639.97670000000005</v>
      </c>
      <c r="F23" s="101">
        <f t="shared" ref="F23:H23" si="0">SUM(F7:F22)</f>
        <v>104.86</v>
      </c>
      <c r="G23" s="101">
        <f t="shared" si="0"/>
        <v>18.01125</v>
      </c>
      <c r="H23" s="101">
        <f t="shared" si="0"/>
        <v>20.306100000000001</v>
      </c>
    </row>
    <row r="24" spans="2:12" s="5" customFormat="1" ht="24" customHeight="1">
      <c r="B24" s="31" t="s">
        <v>8</v>
      </c>
      <c r="C24" s="125"/>
      <c r="D24" s="22" t="s">
        <v>1</v>
      </c>
      <c r="E24" s="22" t="s">
        <v>2</v>
      </c>
      <c r="F24" s="22" t="s">
        <v>3</v>
      </c>
      <c r="G24" s="22" t="s">
        <v>4</v>
      </c>
      <c r="H24" s="22" t="s">
        <v>5</v>
      </c>
    </row>
    <row r="25" spans="2:12">
      <c r="B25" s="23" t="s">
        <v>6</v>
      </c>
      <c r="C25" s="105" t="s">
        <v>59</v>
      </c>
      <c r="D25" s="11">
        <v>60</v>
      </c>
      <c r="E25" s="36">
        <v>82.016999999999996</v>
      </c>
      <c r="F25" s="36">
        <v>4.0343999999999998</v>
      </c>
      <c r="G25" s="36">
        <v>5.4918000000000005</v>
      </c>
      <c r="H25" s="36">
        <v>4.2366000000000001</v>
      </c>
    </row>
    <row r="26" spans="2:12">
      <c r="B26" s="23" t="s">
        <v>15</v>
      </c>
      <c r="C26" s="105" t="s">
        <v>60</v>
      </c>
      <c r="D26" s="15">
        <v>60</v>
      </c>
      <c r="E26" s="38">
        <v>70.878599999999992</v>
      </c>
      <c r="F26" s="38">
        <v>7.3224</v>
      </c>
      <c r="G26" s="38">
        <v>3.7637999999999998</v>
      </c>
      <c r="H26" s="38">
        <v>2.3603999999999998</v>
      </c>
    </row>
    <row r="27" spans="2:12">
      <c r="B27" s="23"/>
      <c r="C27" s="98" t="s">
        <v>83</v>
      </c>
      <c r="D27" s="99">
        <v>60</v>
      </c>
      <c r="E27" s="99">
        <v>43.5</v>
      </c>
      <c r="F27" s="99">
        <v>9.9</v>
      </c>
      <c r="G27" s="99">
        <v>0.06</v>
      </c>
      <c r="H27" s="99">
        <v>1.1399999999999999</v>
      </c>
    </row>
    <row r="28" spans="2:12">
      <c r="B28" s="23"/>
      <c r="C28" s="104" t="s">
        <v>29</v>
      </c>
      <c r="D28" s="87">
        <v>60</v>
      </c>
      <c r="E28" s="87">
        <v>48.359999999999992</v>
      </c>
      <c r="F28" s="87">
        <v>10.185</v>
      </c>
      <c r="G28" s="87">
        <v>0.3</v>
      </c>
      <c r="H28" s="87">
        <v>1.7849999999999999</v>
      </c>
    </row>
    <row r="29" spans="2:12">
      <c r="B29" s="23"/>
      <c r="C29" s="126" t="s">
        <v>57</v>
      </c>
      <c r="D29" s="88">
        <v>50</v>
      </c>
      <c r="E29" s="88">
        <v>25.876999999999999</v>
      </c>
      <c r="F29" s="88">
        <v>5.4720000000000004</v>
      </c>
      <c r="G29" s="88">
        <v>0.56000000000000005</v>
      </c>
      <c r="H29" s="88">
        <v>0.66</v>
      </c>
    </row>
    <row r="30" spans="2:12">
      <c r="B30" s="23"/>
      <c r="C30" s="127" t="s">
        <v>36</v>
      </c>
      <c r="D30" s="87">
        <v>5</v>
      </c>
      <c r="E30" s="76">
        <v>32.189399999999999</v>
      </c>
      <c r="F30" s="76">
        <v>9.7050000000000011E-2</v>
      </c>
      <c r="G30" s="76">
        <v>3.5305500000000003</v>
      </c>
      <c r="H30" s="76">
        <v>1.3550000000000001E-2</v>
      </c>
    </row>
    <row r="31" spans="2:12">
      <c r="B31" s="23"/>
      <c r="C31" s="127" t="s">
        <v>46</v>
      </c>
      <c r="D31" s="99">
        <v>50</v>
      </c>
      <c r="E31" s="99">
        <v>44.905500000000004</v>
      </c>
      <c r="F31" s="99">
        <v>3.121</v>
      </c>
      <c r="G31" s="88">
        <v>3.5030000000000001</v>
      </c>
      <c r="H31" s="88">
        <v>0.83650000000000002</v>
      </c>
    </row>
    <row r="32" spans="2:12" ht="15.75">
      <c r="B32" s="30"/>
      <c r="C32" s="126" t="s">
        <v>47</v>
      </c>
      <c r="D32" s="88">
        <v>30</v>
      </c>
      <c r="E32" s="88">
        <v>9.2100000000000009</v>
      </c>
      <c r="F32" s="88">
        <v>2.2400000000000002</v>
      </c>
      <c r="G32" s="88">
        <v>5.000000000000001E-2</v>
      </c>
      <c r="H32" s="88">
        <v>0.30000000000000004</v>
      </c>
    </row>
    <row r="33" spans="2:8">
      <c r="B33" s="24"/>
      <c r="C33" s="122" t="s">
        <v>21</v>
      </c>
      <c r="D33" s="6">
        <v>10</v>
      </c>
      <c r="E33" s="6">
        <v>61.163499999999999</v>
      </c>
      <c r="F33" s="6">
        <v>1.2975000000000001</v>
      </c>
      <c r="G33" s="6">
        <v>5.3405000000000005</v>
      </c>
      <c r="H33" s="6">
        <v>2.5525000000000002</v>
      </c>
    </row>
    <row r="34" spans="2:8">
      <c r="B34" s="24"/>
      <c r="C34" s="122" t="s">
        <v>43</v>
      </c>
      <c r="D34" s="6">
        <v>25</v>
      </c>
      <c r="E34" s="6">
        <v>14.1</v>
      </c>
      <c r="F34" s="6">
        <v>1.22</v>
      </c>
      <c r="G34" s="6">
        <v>0.64</v>
      </c>
      <c r="H34" s="6">
        <v>0.86</v>
      </c>
    </row>
    <row r="35" spans="2:8">
      <c r="B35" s="24"/>
      <c r="C35" s="126" t="s">
        <v>144</v>
      </c>
      <c r="D35" s="95">
        <v>25</v>
      </c>
      <c r="E35" s="88">
        <v>12.132199999999999</v>
      </c>
      <c r="F35" s="88">
        <v>2.9455</v>
      </c>
      <c r="G35" s="88">
        <v>1.2500000000000001E-2</v>
      </c>
      <c r="H35" s="88">
        <v>9.0749999999999997E-2</v>
      </c>
    </row>
    <row r="36" spans="2:8">
      <c r="B36" s="24"/>
      <c r="C36" s="126" t="s">
        <v>44</v>
      </c>
      <c r="D36" s="95">
        <v>25</v>
      </c>
      <c r="E36" s="88">
        <v>18.686499999999999</v>
      </c>
      <c r="F36" s="88">
        <v>3.0307499999999998</v>
      </c>
      <c r="G36" s="88">
        <v>0.375</v>
      </c>
      <c r="H36" s="88">
        <v>0.8</v>
      </c>
    </row>
    <row r="37" spans="2:8">
      <c r="B37" s="24"/>
      <c r="C37" s="126" t="s">
        <v>45</v>
      </c>
      <c r="D37" s="95">
        <v>50</v>
      </c>
      <c r="E37" s="88">
        <v>0.2</v>
      </c>
      <c r="F37" s="88">
        <v>0</v>
      </c>
      <c r="G37" s="88">
        <v>0</v>
      </c>
      <c r="H37" s="88">
        <v>0.05</v>
      </c>
    </row>
    <row r="38" spans="2:8" ht="15.75">
      <c r="B38" s="30"/>
      <c r="C38" s="126" t="s">
        <v>20</v>
      </c>
      <c r="D38" s="88">
        <v>50</v>
      </c>
      <c r="E38" s="88">
        <v>123.1</v>
      </c>
      <c r="F38" s="88">
        <v>26.15</v>
      </c>
      <c r="G38" s="88">
        <v>1</v>
      </c>
      <c r="H38" s="88">
        <v>3.5750000000000002</v>
      </c>
    </row>
    <row r="39" spans="2:8">
      <c r="B39" s="24"/>
      <c r="C39" s="126" t="s">
        <v>63</v>
      </c>
      <c r="D39" s="88">
        <v>100</v>
      </c>
      <c r="E39" s="88">
        <v>30.2</v>
      </c>
      <c r="F39" s="88">
        <v>7.44</v>
      </c>
      <c r="G39" s="88">
        <v>0.1</v>
      </c>
      <c r="H39" s="88">
        <v>1.2</v>
      </c>
    </row>
    <row r="40" spans="2:8" ht="15.75">
      <c r="B40" s="34"/>
      <c r="C40" s="128" t="s">
        <v>7</v>
      </c>
      <c r="D40" s="107"/>
      <c r="E40" s="108">
        <f>SUM(E25:E39)</f>
        <v>616.51970000000006</v>
      </c>
      <c r="F40" s="108">
        <f>SUM(F25:F39)</f>
        <v>84.455600000000004</v>
      </c>
      <c r="G40" s="108">
        <f>SUM(G25:G39)</f>
        <v>24.727150000000005</v>
      </c>
      <c r="H40" s="108">
        <f>SUM(H25:H39)</f>
        <v>20.4603</v>
      </c>
    </row>
    <row r="41" spans="2:8" s="5" customFormat="1" ht="24" customHeight="1">
      <c r="B41" s="31" t="s">
        <v>10</v>
      </c>
      <c r="C41" s="32"/>
      <c r="D41" s="33" t="s">
        <v>1</v>
      </c>
      <c r="E41" s="33" t="s">
        <v>2</v>
      </c>
      <c r="F41" s="22" t="s">
        <v>3</v>
      </c>
      <c r="G41" s="33" t="s">
        <v>4</v>
      </c>
      <c r="H41" s="33" t="s">
        <v>5</v>
      </c>
    </row>
    <row r="42" spans="2:8">
      <c r="B42" s="23" t="s">
        <v>6</v>
      </c>
      <c r="C42" s="105" t="s">
        <v>140</v>
      </c>
      <c r="D42" s="11">
        <v>125</v>
      </c>
      <c r="E42" s="11">
        <v>126</v>
      </c>
      <c r="F42" s="11">
        <v>6.76</v>
      </c>
      <c r="G42" s="11">
        <v>8.4</v>
      </c>
      <c r="H42" s="11">
        <v>5.34</v>
      </c>
    </row>
    <row r="43" spans="2:8">
      <c r="B43" s="23" t="s">
        <v>15</v>
      </c>
      <c r="C43" s="105" t="s">
        <v>143</v>
      </c>
      <c r="D43" s="15">
        <v>125</v>
      </c>
      <c r="E43" s="15">
        <v>109.59625000000001</v>
      </c>
      <c r="F43" s="15">
        <v>20.96875</v>
      </c>
      <c r="G43" s="15">
        <v>1.6912499999999999</v>
      </c>
      <c r="H43" s="15">
        <v>3.8674999999999997</v>
      </c>
    </row>
    <row r="44" spans="2:8">
      <c r="B44" s="24"/>
      <c r="C44" s="105" t="s">
        <v>41</v>
      </c>
      <c r="D44" s="11">
        <v>100</v>
      </c>
      <c r="E44" s="11">
        <v>102.2996</v>
      </c>
      <c r="F44" s="11">
        <v>17.7759</v>
      </c>
      <c r="G44" s="11">
        <v>2.2302000000000004</v>
      </c>
      <c r="H44" s="11">
        <v>2.8514999999999997</v>
      </c>
    </row>
    <row r="45" spans="2:8" s="5" customFormat="1">
      <c r="B45" s="24"/>
      <c r="C45" s="104" t="s">
        <v>135</v>
      </c>
      <c r="D45" s="87">
        <v>100</v>
      </c>
      <c r="E45" s="87">
        <v>168.626</v>
      </c>
      <c r="F45" s="87">
        <v>20.466999999999999</v>
      </c>
      <c r="G45" s="87">
        <v>7.8710000000000004</v>
      </c>
      <c r="H45" s="87">
        <v>4.1360000000000001</v>
      </c>
    </row>
    <row r="46" spans="2:8">
      <c r="B46" s="23"/>
      <c r="C46" s="122" t="s">
        <v>43</v>
      </c>
      <c r="D46" s="6">
        <v>25</v>
      </c>
      <c r="E46" s="6">
        <v>14.1</v>
      </c>
      <c r="F46" s="6">
        <v>1.22</v>
      </c>
      <c r="G46" s="6">
        <v>0.64</v>
      </c>
      <c r="H46" s="6">
        <v>0.86</v>
      </c>
    </row>
    <row r="47" spans="2:8">
      <c r="B47" s="23"/>
      <c r="C47" s="126" t="s">
        <v>144</v>
      </c>
      <c r="D47" s="95">
        <v>25</v>
      </c>
      <c r="E47" s="88">
        <v>12.132199999999999</v>
      </c>
      <c r="F47" s="88">
        <v>2.9455</v>
      </c>
      <c r="G47" s="88">
        <v>1.2500000000000001E-2</v>
      </c>
      <c r="H47" s="88">
        <v>9.0749999999999997E-2</v>
      </c>
    </row>
    <row r="48" spans="2:8">
      <c r="B48" s="23"/>
      <c r="C48" s="126" t="s">
        <v>44</v>
      </c>
      <c r="D48" s="95">
        <v>25</v>
      </c>
      <c r="E48" s="88">
        <v>18.686499999999999</v>
      </c>
      <c r="F48" s="88">
        <v>3.0307499999999998</v>
      </c>
      <c r="G48" s="88">
        <v>0.375</v>
      </c>
      <c r="H48" s="88">
        <v>0.8</v>
      </c>
    </row>
    <row r="49" spans="2:8">
      <c r="B49" s="23"/>
      <c r="C49" s="126" t="s">
        <v>45</v>
      </c>
      <c r="D49" s="95">
        <v>50</v>
      </c>
      <c r="E49" s="88">
        <v>0.2</v>
      </c>
      <c r="F49" s="88">
        <v>0</v>
      </c>
      <c r="G49" s="88">
        <v>0</v>
      </c>
      <c r="H49" s="88">
        <v>0.05</v>
      </c>
    </row>
    <row r="50" spans="2:8" ht="15.75">
      <c r="B50" s="30"/>
      <c r="C50" s="126" t="s">
        <v>20</v>
      </c>
      <c r="D50" s="95">
        <v>50</v>
      </c>
      <c r="E50" s="88">
        <v>123.1</v>
      </c>
      <c r="F50" s="88">
        <v>26.15</v>
      </c>
      <c r="G50" s="88">
        <v>1</v>
      </c>
      <c r="H50" s="88">
        <v>3.5750000000000002</v>
      </c>
    </row>
    <row r="51" spans="2:8" ht="15.75">
      <c r="B51" s="30"/>
      <c r="C51" s="126" t="s">
        <v>62</v>
      </c>
      <c r="D51" s="88">
        <v>100</v>
      </c>
      <c r="E51" s="88">
        <v>32.4</v>
      </c>
      <c r="F51" s="88">
        <v>8.5</v>
      </c>
      <c r="G51" s="88">
        <v>0.2</v>
      </c>
      <c r="H51" s="88">
        <v>0.6</v>
      </c>
    </row>
    <row r="52" spans="2:8" ht="15.75">
      <c r="B52" s="34"/>
      <c r="C52" s="91" t="s">
        <v>7</v>
      </c>
      <c r="D52" s="106"/>
      <c r="E52" s="101">
        <f>SUM(E42:E51)</f>
        <v>707.14055000000008</v>
      </c>
      <c r="F52" s="101">
        <f t="shared" ref="F52:H52" si="1">SUM(F42:F51)</f>
        <v>107.81789999999998</v>
      </c>
      <c r="G52" s="101">
        <f t="shared" si="1"/>
        <v>22.41995</v>
      </c>
      <c r="H52" s="101">
        <f t="shared" si="1"/>
        <v>22.170750000000002</v>
      </c>
    </row>
    <row r="53" spans="2:8" s="5" customFormat="1" ht="24" customHeight="1">
      <c r="B53" s="31" t="s">
        <v>11</v>
      </c>
      <c r="C53" s="125"/>
      <c r="D53" s="22" t="s">
        <v>1</v>
      </c>
      <c r="E53" s="22" t="s">
        <v>2</v>
      </c>
      <c r="F53" s="22" t="s">
        <v>3</v>
      </c>
      <c r="G53" s="22" t="s">
        <v>4</v>
      </c>
      <c r="H53" s="22" t="s">
        <v>5</v>
      </c>
    </row>
    <row r="54" spans="2:8" ht="16.5" customHeight="1">
      <c r="B54" s="251" t="s">
        <v>6</v>
      </c>
      <c r="C54" s="259" t="s">
        <v>139</v>
      </c>
      <c r="D54" s="260">
        <v>60</v>
      </c>
      <c r="E54" s="260">
        <v>58.1</v>
      </c>
      <c r="F54" s="260">
        <v>5.81</v>
      </c>
      <c r="G54" s="260">
        <v>2.33</v>
      </c>
      <c r="H54" s="260">
        <v>2.94</v>
      </c>
    </row>
    <row r="55" spans="2:8">
      <c r="B55" s="23" t="s">
        <v>15</v>
      </c>
      <c r="C55" s="264" t="s">
        <v>136</v>
      </c>
      <c r="D55" s="11">
        <v>60</v>
      </c>
      <c r="E55" s="11">
        <v>45.3</v>
      </c>
      <c r="F55" s="11">
        <v>2.96</v>
      </c>
      <c r="G55" s="11">
        <v>3.15</v>
      </c>
      <c r="H55" s="11">
        <v>0.71899999999999997</v>
      </c>
    </row>
    <row r="56" spans="2:8">
      <c r="B56" s="23"/>
      <c r="C56" s="105" t="s">
        <v>32</v>
      </c>
      <c r="D56" s="66">
        <v>60</v>
      </c>
      <c r="E56" s="66">
        <v>76.891799999999989</v>
      </c>
      <c r="F56" s="66">
        <v>16.295399999999997</v>
      </c>
      <c r="G56" s="66">
        <v>0.41339999999999993</v>
      </c>
      <c r="H56" s="66">
        <v>2.3615999999999997</v>
      </c>
    </row>
    <row r="57" spans="2:8">
      <c r="B57" s="23"/>
      <c r="C57" s="320" t="s">
        <v>22</v>
      </c>
      <c r="D57" s="6">
        <v>60</v>
      </c>
      <c r="E57" s="12">
        <v>77.2</v>
      </c>
      <c r="F57" s="12">
        <v>17.2</v>
      </c>
      <c r="G57" s="12">
        <v>0.159</v>
      </c>
      <c r="H57" s="12">
        <v>1.5</v>
      </c>
    </row>
    <row r="58" spans="2:8">
      <c r="B58" s="23"/>
      <c r="C58" s="105" t="s">
        <v>42</v>
      </c>
      <c r="D58" s="66">
        <v>50</v>
      </c>
      <c r="E58" s="66">
        <v>22.877800000000001</v>
      </c>
      <c r="F58" s="66">
        <v>3.7949999999999999</v>
      </c>
      <c r="G58" s="66">
        <v>0.27500000000000002</v>
      </c>
      <c r="H58" s="66">
        <v>2.4750000000000001</v>
      </c>
    </row>
    <row r="59" spans="2:8">
      <c r="B59" s="23"/>
      <c r="C59" s="105" t="s">
        <v>36</v>
      </c>
      <c r="D59" s="66">
        <v>5</v>
      </c>
      <c r="E59" s="66">
        <v>32.189399999999999</v>
      </c>
      <c r="F59" s="66">
        <v>9.7050000000000011E-2</v>
      </c>
      <c r="G59" s="66">
        <v>3.5305500000000003</v>
      </c>
      <c r="H59" s="66">
        <v>1.3550000000000001E-2</v>
      </c>
    </row>
    <row r="60" spans="2:8">
      <c r="B60" s="23"/>
      <c r="C60" s="105" t="s">
        <v>158</v>
      </c>
      <c r="D60" s="103">
        <v>50</v>
      </c>
      <c r="E60" s="103">
        <v>20.266999999999999</v>
      </c>
      <c r="F60" s="103">
        <v>2.661</v>
      </c>
      <c r="G60" s="103">
        <v>0.249</v>
      </c>
      <c r="H60" s="103">
        <v>1.9</v>
      </c>
    </row>
    <row r="61" spans="2:8">
      <c r="B61" s="23"/>
      <c r="C61" s="105" t="s">
        <v>48</v>
      </c>
      <c r="D61" s="103">
        <v>50</v>
      </c>
      <c r="E61" s="103">
        <v>23.242999999999999</v>
      </c>
      <c r="F61" s="103">
        <v>4.7675000000000001</v>
      </c>
      <c r="G61" s="103">
        <v>0.624</v>
      </c>
      <c r="H61" s="103">
        <v>0.29699999999999999</v>
      </c>
    </row>
    <row r="62" spans="2:8">
      <c r="B62" s="23"/>
      <c r="C62" s="105" t="s">
        <v>34</v>
      </c>
      <c r="D62" s="66">
        <v>30</v>
      </c>
      <c r="E62" s="66">
        <v>12.058</v>
      </c>
      <c r="F62" s="66">
        <v>2.4850000000000003</v>
      </c>
      <c r="G62" s="66">
        <v>0.19000000000000003</v>
      </c>
      <c r="H62" s="66">
        <v>0.51</v>
      </c>
    </row>
    <row r="63" spans="2:8">
      <c r="B63" s="23"/>
      <c r="C63" s="122" t="s">
        <v>21</v>
      </c>
      <c r="D63" s="6">
        <v>10</v>
      </c>
      <c r="E63" s="6">
        <v>61.163499999999999</v>
      </c>
      <c r="F63" s="6">
        <v>1.2975000000000001</v>
      </c>
      <c r="G63" s="6">
        <v>5.3405000000000005</v>
      </c>
      <c r="H63" s="6">
        <v>2.5525000000000002</v>
      </c>
    </row>
    <row r="64" spans="2:8">
      <c r="B64" s="23"/>
      <c r="C64" s="122" t="s">
        <v>43</v>
      </c>
      <c r="D64" s="6">
        <v>25</v>
      </c>
      <c r="E64" s="6">
        <v>14.1</v>
      </c>
      <c r="F64" s="6">
        <v>1.22</v>
      </c>
      <c r="G64" s="6">
        <v>0.64</v>
      </c>
      <c r="H64" s="6">
        <v>0.86</v>
      </c>
    </row>
    <row r="65" spans="2:8">
      <c r="B65" s="23"/>
      <c r="C65" s="126" t="s">
        <v>144</v>
      </c>
      <c r="D65" s="95">
        <v>25</v>
      </c>
      <c r="E65" s="88">
        <v>12.132199999999999</v>
      </c>
      <c r="F65" s="88">
        <v>2.9455</v>
      </c>
      <c r="G65" s="88">
        <v>1.2500000000000001E-2</v>
      </c>
      <c r="H65" s="88">
        <v>9.0749999999999997E-2</v>
      </c>
    </row>
    <row r="66" spans="2:8">
      <c r="B66" s="23"/>
      <c r="C66" s="126" t="s">
        <v>44</v>
      </c>
      <c r="D66" s="95">
        <v>25</v>
      </c>
      <c r="E66" s="88">
        <v>18.686499999999999</v>
      </c>
      <c r="F66" s="88">
        <v>3.0307499999999998</v>
      </c>
      <c r="G66" s="88">
        <v>0.375</v>
      </c>
      <c r="H66" s="88">
        <v>0.8</v>
      </c>
    </row>
    <row r="67" spans="2:8">
      <c r="B67" s="24"/>
      <c r="C67" s="126" t="s">
        <v>45</v>
      </c>
      <c r="D67" s="88">
        <v>50</v>
      </c>
      <c r="E67" s="88">
        <v>0.2</v>
      </c>
      <c r="F67" s="88">
        <v>0</v>
      </c>
      <c r="G67" s="88">
        <v>0</v>
      </c>
      <c r="H67" s="88">
        <v>0.05</v>
      </c>
    </row>
    <row r="68" spans="2:8">
      <c r="B68" s="24"/>
      <c r="C68" s="126" t="s">
        <v>20</v>
      </c>
      <c r="D68" s="88">
        <v>50</v>
      </c>
      <c r="E68" s="88">
        <v>123.1</v>
      </c>
      <c r="F68" s="88">
        <v>26.15</v>
      </c>
      <c r="G68" s="88">
        <v>1</v>
      </c>
      <c r="H68" s="88">
        <v>3.5750000000000002</v>
      </c>
    </row>
    <row r="69" spans="2:8">
      <c r="B69" s="24"/>
      <c r="C69" s="126" t="s">
        <v>35</v>
      </c>
      <c r="D69" s="88">
        <v>50</v>
      </c>
      <c r="E69" s="88">
        <v>24.038</v>
      </c>
      <c r="F69" s="88">
        <v>6.74</v>
      </c>
      <c r="G69" s="88">
        <v>0</v>
      </c>
      <c r="H69" s="88">
        <v>0</v>
      </c>
    </row>
    <row r="70" spans="2:8" ht="15.75">
      <c r="B70" s="26"/>
      <c r="C70" s="129" t="s">
        <v>7</v>
      </c>
      <c r="D70" s="28"/>
      <c r="E70" s="29">
        <f>SUM(E54:E69)</f>
        <v>621.54719999999998</v>
      </c>
      <c r="F70" s="29">
        <f>SUM(F54:F69)</f>
        <v>97.454699999999988</v>
      </c>
      <c r="G70" s="29">
        <f>SUM(G54:G69)</f>
        <v>18.288950000000003</v>
      </c>
      <c r="H70" s="29">
        <f>SUM(H54:H69)</f>
        <v>20.644400000000001</v>
      </c>
    </row>
    <row r="71" spans="2:8" s="5" customFormat="1" ht="24" customHeight="1">
      <c r="B71" s="21" t="s">
        <v>12</v>
      </c>
      <c r="C71" s="125"/>
      <c r="D71" s="22" t="s">
        <v>1</v>
      </c>
      <c r="E71" s="22" t="s">
        <v>2</v>
      </c>
      <c r="F71" s="22" t="s">
        <v>3</v>
      </c>
      <c r="G71" s="22" t="s">
        <v>4</v>
      </c>
      <c r="H71" s="22" t="s">
        <v>5</v>
      </c>
    </row>
    <row r="72" spans="2:8">
      <c r="B72" s="23" t="s">
        <v>6</v>
      </c>
      <c r="C72" s="126" t="s">
        <v>157</v>
      </c>
      <c r="D72" s="88">
        <v>50</v>
      </c>
      <c r="E72" s="88">
        <v>59.7</v>
      </c>
      <c r="F72" s="88">
        <v>3.75</v>
      </c>
      <c r="G72" s="88">
        <v>2.75</v>
      </c>
      <c r="H72" s="88">
        <v>4.3899999999999997</v>
      </c>
    </row>
    <row r="73" spans="2:8">
      <c r="B73" s="23" t="s">
        <v>15</v>
      </c>
      <c r="C73" s="126" t="s">
        <v>137</v>
      </c>
      <c r="D73" s="88">
        <v>50</v>
      </c>
      <c r="E73" s="88">
        <v>40.365000000000002</v>
      </c>
      <c r="F73" s="88">
        <v>6.3494999999999999</v>
      </c>
      <c r="G73" s="88">
        <v>1.1105</v>
      </c>
      <c r="H73" s="88">
        <v>1.8494999999999999</v>
      </c>
    </row>
    <row r="74" spans="2:8" ht="15.75">
      <c r="B74" s="244"/>
      <c r="C74" s="126" t="s">
        <v>138</v>
      </c>
      <c r="D74" s="88">
        <v>50</v>
      </c>
      <c r="E74" s="88">
        <v>18.399999999999999</v>
      </c>
      <c r="F74" s="88">
        <v>3.96</v>
      </c>
      <c r="G74" s="88">
        <v>3.1E-2</v>
      </c>
      <c r="H74" s="88">
        <v>0.43099999999999999</v>
      </c>
    </row>
    <row r="75" spans="2:8" ht="15.75">
      <c r="B75" s="271"/>
      <c r="C75" s="272" t="s">
        <v>29</v>
      </c>
      <c r="D75" s="88">
        <v>60</v>
      </c>
      <c r="E75" s="88">
        <v>48.359999999999992</v>
      </c>
      <c r="F75" s="88">
        <v>10.185</v>
      </c>
      <c r="G75" s="88">
        <v>0.3</v>
      </c>
      <c r="H75" s="88">
        <v>1.7849999999999999</v>
      </c>
    </row>
    <row r="76" spans="2:8" ht="15.75">
      <c r="B76" s="244"/>
      <c r="C76" s="126" t="s">
        <v>31</v>
      </c>
      <c r="D76" s="88">
        <v>60</v>
      </c>
      <c r="E76" s="88">
        <v>70.078800000000001</v>
      </c>
      <c r="F76" s="88">
        <v>14.9376</v>
      </c>
      <c r="G76" s="88">
        <v>0.45239999999999997</v>
      </c>
      <c r="H76" s="88">
        <v>2.3220000000000001</v>
      </c>
    </row>
    <row r="77" spans="2:8" ht="15.75">
      <c r="B77" s="244"/>
      <c r="C77" s="126" t="s">
        <v>37</v>
      </c>
      <c r="D77" s="88">
        <v>50</v>
      </c>
      <c r="E77" s="88">
        <v>33.908000000000001</v>
      </c>
      <c r="F77" s="88">
        <v>8.3714999999999993</v>
      </c>
      <c r="G77" s="88">
        <v>0.316</v>
      </c>
      <c r="H77" s="88">
        <v>0.89500000000000002</v>
      </c>
    </row>
    <row r="78" spans="2:8" ht="15.75">
      <c r="B78" s="244"/>
      <c r="C78" s="126" t="s">
        <v>36</v>
      </c>
      <c r="D78" s="87">
        <v>5</v>
      </c>
      <c r="E78" s="76">
        <v>32.189399999999999</v>
      </c>
      <c r="F78" s="76">
        <v>9.7050000000000011E-2</v>
      </c>
      <c r="G78" s="76">
        <v>3.5305500000000003</v>
      </c>
      <c r="H78" s="76">
        <v>1.3550000000000001E-2</v>
      </c>
    </row>
    <row r="79" spans="2:8" ht="15.75">
      <c r="B79" s="244"/>
      <c r="C79" s="126" t="s">
        <v>50</v>
      </c>
      <c r="D79" s="88">
        <v>50</v>
      </c>
      <c r="E79" s="88">
        <v>22.119</v>
      </c>
      <c r="F79" s="88">
        <v>4.72</v>
      </c>
      <c r="G79" s="88">
        <v>0.53</v>
      </c>
      <c r="H79" s="88">
        <v>0.375</v>
      </c>
    </row>
    <row r="80" spans="2:8" ht="15.75">
      <c r="B80" s="244"/>
      <c r="C80" s="126" t="s">
        <v>49</v>
      </c>
      <c r="D80" s="88">
        <v>30</v>
      </c>
      <c r="E80" s="88">
        <v>12.3</v>
      </c>
      <c r="F80" s="88">
        <v>2.4125000000000001</v>
      </c>
      <c r="G80" s="88">
        <v>0.11699999999999999</v>
      </c>
      <c r="H80" s="88">
        <v>0.91049999999999998</v>
      </c>
    </row>
    <row r="81" spans="2:13" ht="15.75">
      <c r="B81" s="244"/>
      <c r="C81" s="122" t="s">
        <v>21</v>
      </c>
      <c r="D81" s="6">
        <v>10</v>
      </c>
      <c r="E81" s="6">
        <v>61.163499999999999</v>
      </c>
      <c r="F81" s="6">
        <v>1.2975000000000001</v>
      </c>
      <c r="G81" s="6">
        <v>5.3405000000000005</v>
      </c>
      <c r="H81" s="6">
        <v>2.5525000000000002</v>
      </c>
      <c r="I81" s="25"/>
      <c r="J81" s="25"/>
      <c r="K81" s="25"/>
      <c r="L81" s="25"/>
    </row>
    <row r="82" spans="2:13" ht="15.75">
      <c r="B82" s="244"/>
      <c r="C82" s="122" t="s">
        <v>43</v>
      </c>
      <c r="D82" s="6">
        <v>25</v>
      </c>
      <c r="E82" s="6">
        <v>14.1</v>
      </c>
      <c r="F82" s="6">
        <v>1.22</v>
      </c>
      <c r="G82" s="6">
        <v>0.64</v>
      </c>
      <c r="H82" s="6">
        <v>0.86</v>
      </c>
      <c r="I82" s="25"/>
      <c r="J82" s="25"/>
      <c r="K82" s="25"/>
      <c r="L82" s="25"/>
      <c r="M82" s="25"/>
    </row>
    <row r="83" spans="2:13" ht="15.75">
      <c r="B83" s="244"/>
      <c r="C83" s="126" t="s">
        <v>144</v>
      </c>
      <c r="D83" s="95">
        <v>25</v>
      </c>
      <c r="E83" s="88">
        <v>12.132199999999999</v>
      </c>
      <c r="F83" s="88">
        <v>2.9455</v>
      </c>
      <c r="G83" s="88">
        <v>1.2500000000000001E-2</v>
      </c>
      <c r="H83" s="88">
        <v>9.0749999999999997E-2</v>
      </c>
      <c r="I83" s="25"/>
      <c r="J83" s="25"/>
      <c r="K83" s="25"/>
      <c r="L83" s="25"/>
      <c r="M83" s="25"/>
    </row>
    <row r="84" spans="2:13" ht="15.75">
      <c r="B84" s="244"/>
      <c r="C84" s="126" t="s">
        <v>44</v>
      </c>
      <c r="D84" s="95">
        <v>25</v>
      </c>
      <c r="E84" s="88">
        <v>18.686499999999999</v>
      </c>
      <c r="F84" s="88">
        <v>3.0307499999999998</v>
      </c>
      <c r="G84" s="88">
        <v>0.375</v>
      </c>
      <c r="H84" s="88">
        <v>0.8</v>
      </c>
      <c r="I84" s="25"/>
      <c r="J84" s="25"/>
      <c r="K84" s="25"/>
      <c r="L84" s="25"/>
      <c r="M84" s="25"/>
    </row>
    <row r="85" spans="2:13" ht="15.75">
      <c r="B85" s="244"/>
      <c r="C85" s="126" t="s">
        <v>45</v>
      </c>
      <c r="D85" s="95">
        <v>50</v>
      </c>
      <c r="E85" s="88">
        <v>0.2</v>
      </c>
      <c r="F85" s="88">
        <v>0</v>
      </c>
      <c r="G85" s="88">
        <v>0</v>
      </c>
      <c r="H85" s="88">
        <v>0.05</v>
      </c>
      <c r="I85" s="25"/>
      <c r="J85" s="25"/>
      <c r="K85" s="25"/>
      <c r="L85" s="25"/>
      <c r="M85" s="25"/>
    </row>
    <row r="86" spans="2:13" ht="15.75">
      <c r="B86" s="244"/>
      <c r="C86" s="126" t="s">
        <v>20</v>
      </c>
      <c r="D86" s="88">
        <v>50</v>
      </c>
      <c r="E86" s="88">
        <v>123.1</v>
      </c>
      <c r="F86" s="88">
        <v>26.15</v>
      </c>
      <c r="G86" s="88">
        <v>1</v>
      </c>
      <c r="H86" s="88">
        <v>3.5750000000000002</v>
      </c>
    </row>
    <row r="87" spans="2:13" ht="15.75">
      <c r="B87" s="244"/>
      <c r="C87" s="225" t="s">
        <v>94</v>
      </c>
      <c r="D87" s="51">
        <v>50</v>
      </c>
      <c r="E87" s="51">
        <v>15.05</v>
      </c>
      <c r="F87" s="51">
        <v>2.95</v>
      </c>
      <c r="G87" s="51">
        <v>0.05</v>
      </c>
      <c r="H87" s="51">
        <v>0.4</v>
      </c>
    </row>
    <row r="88" spans="2:13" ht="15.75">
      <c r="B88" s="265"/>
      <c r="C88" s="266" t="s">
        <v>7</v>
      </c>
      <c r="D88" s="267"/>
      <c r="E88" s="109">
        <f>SUM(E72:E87)</f>
        <v>581.85239999999999</v>
      </c>
      <c r="F88" s="109">
        <f t="shared" ref="F88:H88" si="2">SUM(F72:F87)</f>
        <v>92.376900000000006</v>
      </c>
      <c r="G88" s="109">
        <f t="shared" si="2"/>
        <v>16.555450000000004</v>
      </c>
      <c r="H88" s="109">
        <f t="shared" si="2"/>
        <v>21.299800000000001</v>
      </c>
    </row>
    <row r="89" spans="2:13" ht="15.75">
      <c r="B89" s="372" t="s">
        <v>13</v>
      </c>
      <c r="C89" s="373"/>
      <c r="D89" s="374"/>
      <c r="E89" s="246">
        <f>AVERAGE(E23,E88,E52,E70,E40)</f>
        <v>633.40730999999994</v>
      </c>
      <c r="F89" s="246">
        <f>AVERAGE(F23,F88,F52,F70,F40)</f>
        <v>97.393020000000007</v>
      </c>
      <c r="G89" s="246">
        <f>AVERAGE(G23,G88,G52,G70,G40)</f>
        <v>20.000550000000004</v>
      </c>
      <c r="H89" s="246">
        <f>AVERAGE(H23,H88,H52,H70,H40)</f>
        <v>20.976270000000003</v>
      </c>
    </row>
    <row r="90" spans="2:13" ht="15.75">
      <c r="B90" s="366" t="s">
        <v>116</v>
      </c>
      <c r="C90" s="366"/>
      <c r="D90" s="366"/>
      <c r="E90" s="248"/>
      <c r="F90" s="35"/>
      <c r="G90" s="35"/>
      <c r="H90" s="35"/>
    </row>
    <row r="91" spans="2:13">
      <c r="B91" s="371" t="s">
        <v>108</v>
      </c>
      <c r="C91" s="371"/>
      <c r="D91" s="371"/>
      <c r="E91" s="247"/>
    </row>
    <row r="92" spans="2:13">
      <c r="B92" s="371" t="s">
        <v>109</v>
      </c>
      <c r="C92" s="371"/>
      <c r="D92" s="371"/>
      <c r="E92" s="247"/>
      <c r="H92" s="5"/>
    </row>
    <row r="93" spans="2:13" ht="33" customHeight="1">
      <c r="B93" s="375" t="s">
        <v>118</v>
      </c>
      <c r="C93" s="375"/>
      <c r="D93" s="375"/>
      <c r="E93" s="249"/>
    </row>
    <row r="94" spans="2:13" ht="15.75">
      <c r="B94" s="366" t="s">
        <v>117</v>
      </c>
      <c r="C94" s="366"/>
      <c r="D94" s="366"/>
      <c r="E94" s="248"/>
    </row>
    <row r="95" spans="2:13">
      <c r="B95" s="273" t="s">
        <v>112</v>
      </c>
      <c r="C95" s="371" t="s">
        <v>115</v>
      </c>
      <c r="D95" s="371"/>
      <c r="E95" s="247"/>
    </row>
    <row r="96" spans="2:13">
      <c r="B96" s="273" t="s">
        <v>113</v>
      </c>
      <c r="C96" s="371" t="s">
        <v>114</v>
      </c>
      <c r="D96" s="371"/>
      <c r="E96" s="247"/>
    </row>
    <row r="97" spans="2:5">
      <c r="B97" s="273" t="s">
        <v>107</v>
      </c>
      <c r="C97" s="371"/>
      <c r="D97" s="371"/>
      <c r="E97" s="247"/>
    </row>
    <row r="98" spans="2:5" ht="15.75">
      <c r="B98" s="366" t="s">
        <v>110</v>
      </c>
      <c r="C98" s="366"/>
      <c r="D98" s="366"/>
      <c r="E98" s="250"/>
    </row>
    <row r="99" spans="2:5">
      <c r="B99" s="371" t="s">
        <v>111</v>
      </c>
      <c r="C99" s="371"/>
      <c r="D99" s="371"/>
      <c r="E99" s="247"/>
    </row>
  </sheetData>
  <mergeCells count="13">
    <mergeCell ref="B99:D99"/>
    <mergeCell ref="C95:D95"/>
    <mergeCell ref="C96:D96"/>
    <mergeCell ref="C97:D97"/>
    <mergeCell ref="B1:C4"/>
    <mergeCell ref="D1:D5"/>
    <mergeCell ref="B90:D90"/>
    <mergeCell ref="B89:D89"/>
    <mergeCell ref="B93:D93"/>
    <mergeCell ref="B92:D92"/>
    <mergeCell ref="B91:D91"/>
    <mergeCell ref="B94:D94"/>
    <mergeCell ref="B98:D98"/>
  </mergeCells>
  <phoneticPr fontId="1" type="noConversion"/>
  <pageMargins left="0.7" right="0.7" top="0.75" bottom="0.75" header="0.3" footer="0.3"/>
  <pageSetup paperSize="9" scale="43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E2063-17E3-42F9-B143-1329080659AD}">
  <sheetPr>
    <pageSetUpPr fitToPage="1"/>
  </sheetPr>
  <dimension ref="B1:M93"/>
  <sheetViews>
    <sheetView topLeftCell="A55" zoomScale="90" zoomScaleNormal="90" workbookViewId="0">
      <selection activeCell="K47" sqref="K47"/>
    </sheetView>
  </sheetViews>
  <sheetFormatPr defaultColWidth="9.28515625" defaultRowHeight="15"/>
  <cols>
    <col min="1" max="1" width="9.28515625" style="4"/>
    <col min="2" max="2" width="25.5703125" style="4" customWidth="1"/>
    <col min="3" max="3" width="55.5703125" style="4" customWidth="1"/>
    <col min="4" max="8" width="15.5703125" style="4" customWidth="1"/>
    <col min="9" max="16384" width="9.28515625" style="4"/>
  </cols>
  <sheetData>
    <row r="1" spans="2:8">
      <c r="B1" s="364"/>
      <c r="C1" s="364"/>
      <c r="D1" s="364" t="e" vm="1">
        <v>#VALUE!</v>
      </c>
    </row>
    <row r="2" spans="2:8">
      <c r="B2" s="364"/>
      <c r="C2" s="364"/>
      <c r="D2" s="364"/>
    </row>
    <row r="3" spans="2:8">
      <c r="B3" s="364"/>
      <c r="C3" s="364"/>
      <c r="D3" s="364"/>
    </row>
    <row r="4" spans="2:8">
      <c r="B4" s="364"/>
      <c r="C4" s="364"/>
      <c r="D4" s="364"/>
    </row>
    <row r="5" spans="2:8" ht="24" customHeight="1">
      <c r="B5" s="140" t="s">
        <v>105</v>
      </c>
      <c r="C5" s="20"/>
      <c r="D5" s="365"/>
    </row>
    <row r="6" spans="2:8" s="143" customFormat="1" ht="24" customHeight="1">
      <c r="B6" s="300" t="s">
        <v>0</v>
      </c>
      <c r="C6" s="301"/>
      <c r="D6" s="163" t="s">
        <v>1</v>
      </c>
      <c r="E6" s="280" t="s">
        <v>2</v>
      </c>
      <c r="F6" s="142" t="s">
        <v>3</v>
      </c>
      <c r="G6" s="142" t="s">
        <v>4</v>
      </c>
      <c r="H6" s="142" t="s">
        <v>5</v>
      </c>
    </row>
    <row r="7" spans="2:8">
      <c r="B7" s="302" t="s">
        <v>6</v>
      </c>
      <c r="C7" s="145" t="s">
        <v>68</v>
      </c>
      <c r="D7" s="151">
        <v>60</v>
      </c>
      <c r="E7" s="191">
        <v>60.776399999999995</v>
      </c>
      <c r="F7" s="144">
        <v>3.2742</v>
      </c>
      <c r="G7" s="144">
        <v>3.9089999999999998</v>
      </c>
      <c r="H7" s="144">
        <v>3.5375999999999999</v>
      </c>
    </row>
    <row r="8" spans="2:8">
      <c r="B8" s="302" t="s">
        <v>15</v>
      </c>
      <c r="C8" s="145" t="s">
        <v>69</v>
      </c>
      <c r="D8" s="151">
        <v>60</v>
      </c>
      <c r="E8" s="191">
        <v>40.465799999999994</v>
      </c>
      <c r="F8" s="144">
        <v>4.4676</v>
      </c>
      <c r="G8" s="144">
        <v>2.0364</v>
      </c>
      <c r="H8" s="144">
        <v>1.7831999999999999</v>
      </c>
    </row>
    <row r="9" spans="2:8">
      <c r="B9" s="145"/>
      <c r="C9" s="145" t="s">
        <v>16</v>
      </c>
      <c r="D9" s="151">
        <v>60</v>
      </c>
      <c r="E9" s="191">
        <v>102.93899999999999</v>
      </c>
      <c r="F9" s="144">
        <v>21.394199999999998</v>
      </c>
      <c r="G9" s="144">
        <v>0.80699999999999994</v>
      </c>
      <c r="H9" s="144">
        <v>3.4061999999999997</v>
      </c>
    </row>
    <row r="10" spans="2:8">
      <c r="B10" s="145"/>
      <c r="C10" s="320" t="s">
        <v>22</v>
      </c>
      <c r="D10" s="6">
        <v>60</v>
      </c>
      <c r="E10" s="12">
        <v>77.2</v>
      </c>
      <c r="F10" s="12">
        <v>17.2</v>
      </c>
      <c r="G10" s="12">
        <v>0.159</v>
      </c>
      <c r="H10" s="12">
        <v>1.5</v>
      </c>
    </row>
    <row r="11" spans="2:8" ht="15.75">
      <c r="B11" s="303"/>
      <c r="C11" s="145" t="s">
        <v>70</v>
      </c>
      <c r="D11" s="151">
        <v>100</v>
      </c>
      <c r="E11" s="191">
        <v>44.030999999999992</v>
      </c>
      <c r="F11" s="144">
        <v>3.9</v>
      </c>
      <c r="G11" s="144">
        <v>3.1230000000000002</v>
      </c>
      <c r="H11" s="144">
        <v>0.77500000000000002</v>
      </c>
    </row>
    <row r="12" spans="2:8" ht="15.75">
      <c r="B12" s="303"/>
      <c r="C12" s="145" t="s">
        <v>36</v>
      </c>
      <c r="D12" s="151">
        <v>5</v>
      </c>
      <c r="E12" s="191">
        <v>32.189399999999999</v>
      </c>
      <c r="F12" s="144">
        <v>9.7050000000000011E-2</v>
      </c>
      <c r="G12" s="144">
        <v>3.5305500000000003</v>
      </c>
      <c r="H12" s="144">
        <v>1.3550000000000001E-2</v>
      </c>
    </row>
    <row r="13" spans="2:8" ht="15.75">
      <c r="B13" s="303"/>
      <c r="C13" s="145" t="s">
        <v>71</v>
      </c>
      <c r="D13" s="151">
        <v>50</v>
      </c>
      <c r="E13" s="191">
        <v>17.803999999999998</v>
      </c>
      <c r="F13" s="144">
        <v>4.0804999999999998</v>
      </c>
      <c r="G13" s="144">
        <v>0.10100000000000001</v>
      </c>
      <c r="H13" s="144">
        <v>0.73399999999999999</v>
      </c>
    </row>
    <row r="14" spans="2:8" ht="15.75">
      <c r="B14" s="303"/>
      <c r="C14" s="145" t="s">
        <v>72</v>
      </c>
      <c r="D14" s="151">
        <v>30</v>
      </c>
      <c r="E14" s="191">
        <v>11.542000000000002</v>
      </c>
      <c r="F14" s="144">
        <v>2.33</v>
      </c>
      <c r="G14" s="144">
        <v>0.09</v>
      </c>
      <c r="H14" s="144">
        <v>0.8580000000000001</v>
      </c>
    </row>
    <row r="15" spans="2:8" ht="15.75">
      <c r="B15" s="303"/>
      <c r="C15" s="145" t="s">
        <v>21</v>
      </c>
      <c r="D15" s="151">
        <v>10</v>
      </c>
      <c r="E15" s="191">
        <v>60.876700000000007</v>
      </c>
      <c r="F15" s="144">
        <v>1.2800000000000002</v>
      </c>
      <c r="G15" s="144">
        <v>5.1567000000000007</v>
      </c>
      <c r="H15" s="144">
        <v>2.8233000000000001</v>
      </c>
    </row>
    <row r="16" spans="2:8">
      <c r="B16" s="145"/>
      <c r="C16" s="145" t="s">
        <v>43</v>
      </c>
      <c r="D16" s="151">
        <v>25</v>
      </c>
      <c r="E16" s="191">
        <v>14.1</v>
      </c>
      <c r="F16" s="144">
        <v>1.22</v>
      </c>
      <c r="G16" s="144">
        <v>0.64</v>
      </c>
      <c r="H16" s="144">
        <v>0.86</v>
      </c>
    </row>
    <row r="17" spans="2:8">
      <c r="B17" s="145"/>
      <c r="C17" s="145" t="s">
        <v>144</v>
      </c>
      <c r="D17" s="151">
        <v>25</v>
      </c>
      <c r="E17" s="191">
        <v>12.132199999999999</v>
      </c>
      <c r="F17" s="144">
        <v>2.9455</v>
      </c>
      <c r="G17" s="144">
        <v>1.2500000000000001E-2</v>
      </c>
      <c r="H17" s="144">
        <v>9.0749999999999997E-2</v>
      </c>
    </row>
    <row r="18" spans="2:8">
      <c r="B18" s="145"/>
      <c r="C18" s="145" t="s">
        <v>44</v>
      </c>
      <c r="D18" s="150">
        <v>25</v>
      </c>
      <c r="E18" s="191">
        <v>18.686499999999999</v>
      </c>
      <c r="F18" s="144">
        <v>3.0307499999999998</v>
      </c>
      <c r="G18" s="144">
        <v>0.375</v>
      </c>
      <c r="H18" s="144">
        <v>0.8</v>
      </c>
    </row>
    <row r="19" spans="2:8">
      <c r="B19" s="145"/>
      <c r="C19" s="145" t="s">
        <v>45</v>
      </c>
      <c r="D19" s="150">
        <v>50</v>
      </c>
      <c r="E19" s="205">
        <v>0.2</v>
      </c>
      <c r="F19" s="147">
        <v>0</v>
      </c>
      <c r="G19" s="147">
        <v>0</v>
      </c>
      <c r="H19" s="147">
        <v>0.05</v>
      </c>
    </row>
    <row r="20" spans="2:8">
      <c r="B20" s="145"/>
      <c r="C20" s="145" t="s">
        <v>20</v>
      </c>
      <c r="D20" s="151">
        <v>50</v>
      </c>
      <c r="E20" s="205">
        <v>123.1</v>
      </c>
      <c r="F20" s="147">
        <v>26.15</v>
      </c>
      <c r="G20" s="147">
        <v>1</v>
      </c>
      <c r="H20" s="147">
        <v>3.5750000000000002</v>
      </c>
    </row>
    <row r="21" spans="2:8" ht="15.75">
      <c r="B21" s="303"/>
      <c r="C21" s="145" t="s">
        <v>9</v>
      </c>
      <c r="D21" s="151">
        <v>50</v>
      </c>
      <c r="E21" s="191">
        <v>19.988</v>
      </c>
      <c r="F21" s="144">
        <v>5.97</v>
      </c>
      <c r="G21" s="144">
        <v>0</v>
      </c>
      <c r="H21" s="144">
        <v>0.15</v>
      </c>
    </row>
    <row r="22" spans="2:8" ht="15.75">
      <c r="B22" s="304"/>
      <c r="C22" s="153" t="s">
        <v>7</v>
      </c>
      <c r="D22" s="154"/>
      <c r="E22" s="281">
        <f>SUM(E7:E21)</f>
        <v>636.03099999999995</v>
      </c>
      <c r="F22" s="148">
        <f>SUM(F7:F21)</f>
        <v>97.339799999999997</v>
      </c>
      <c r="G22" s="148">
        <f t="shared" ref="G22:H22" si="0">SUM(G7:G21)</f>
        <v>20.940149999999999</v>
      </c>
      <c r="H22" s="148">
        <f t="shared" si="0"/>
        <v>20.956600000000002</v>
      </c>
    </row>
    <row r="23" spans="2:8" s="143" customFormat="1" ht="24" customHeight="1">
      <c r="B23" s="300" t="s">
        <v>8</v>
      </c>
      <c r="C23" s="301"/>
      <c r="D23" s="163" t="s">
        <v>1</v>
      </c>
      <c r="E23" s="282" t="s">
        <v>2</v>
      </c>
      <c r="F23" s="142" t="s">
        <v>3</v>
      </c>
      <c r="G23" s="142" t="s">
        <v>4</v>
      </c>
      <c r="H23" s="142" t="s">
        <v>5</v>
      </c>
    </row>
    <row r="24" spans="2:8">
      <c r="B24" s="302" t="s">
        <v>6</v>
      </c>
      <c r="C24" s="145" t="s">
        <v>151</v>
      </c>
      <c r="D24" s="151">
        <v>125</v>
      </c>
      <c r="E24" s="283">
        <v>126</v>
      </c>
      <c r="F24" s="223">
        <v>7.96</v>
      </c>
      <c r="G24" s="223">
        <v>7.48</v>
      </c>
      <c r="H24" s="223">
        <v>5.86</v>
      </c>
    </row>
    <row r="25" spans="2:8">
      <c r="B25" s="302" t="s">
        <v>15</v>
      </c>
      <c r="C25" s="145" t="s">
        <v>152</v>
      </c>
      <c r="D25" s="151">
        <v>125</v>
      </c>
      <c r="E25" s="284">
        <v>65.7</v>
      </c>
      <c r="F25" s="228">
        <v>9.68</v>
      </c>
      <c r="G25" s="228">
        <v>1.56</v>
      </c>
      <c r="H25" s="228">
        <v>1.99</v>
      </c>
    </row>
    <row r="26" spans="2:8">
      <c r="B26" s="302"/>
      <c r="C26" s="145" t="s">
        <v>54</v>
      </c>
      <c r="D26" s="151">
        <v>30</v>
      </c>
      <c r="E26" s="285">
        <v>35.520000000000003</v>
      </c>
      <c r="F26" s="149">
        <v>1.2299999999999998</v>
      </c>
      <c r="G26" s="149">
        <v>3</v>
      </c>
      <c r="H26" s="149">
        <v>0.89999999999999991</v>
      </c>
    </row>
    <row r="27" spans="2:8">
      <c r="B27" s="302"/>
      <c r="C27" s="145" t="s">
        <v>145</v>
      </c>
      <c r="D27" s="151">
        <v>100</v>
      </c>
      <c r="E27" s="285">
        <v>192</v>
      </c>
      <c r="F27" s="149">
        <v>22.1</v>
      </c>
      <c r="G27" s="149">
        <v>9.23</v>
      </c>
      <c r="H27" s="149">
        <v>5.01</v>
      </c>
    </row>
    <row r="28" spans="2:8">
      <c r="B28" s="302"/>
      <c r="C28" s="145" t="s">
        <v>73</v>
      </c>
      <c r="D28" s="151">
        <v>100</v>
      </c>
      <c r="E28" s="285">
        <v>133.10400000000001</v>
      </c>
      <c r="F28" s="149">
        <v>24.51</v>
      </c>
      <c r="G28" s="149">
        <v>3.048</v>
      </c>
      <c r="H28" s="149">
        <v>2.1749999999999998</v>
      </c>
    </row>
    <row r="29" spans="2:8">
      <c r="B29" s="302"/>
      <c r="C29" s="24" t="s">
        <v>43</v>
      </c>
      <c r="D29" s="88">
        <v>25</v>
      </c>
      <c r="E29" s="286">
        <v>14.1</v>
      </c>
      <c r="F29" s="6">
        <v>1.22</v>
      </c>
      <c r="G29" s="6">
        <v>0.64</v>
      </c>
      <c r="H29" s="6">
        <v>0.86</v>
      </c>
    </row>
    <row r="30" spans="2:8">
      <c r="B30" s="302"/>
      <c r="C30" s="145" t="s">
        <v>144</v>
      </c>
      <c r="D30" s="150">
        <v>25</v>
      </c>
      <c r="E30" s="287">
        <v>12.132199999999999</v>
      </c>
      <c r="F30" s="151">
        <v>2.9455</v>
      </c>
      <c r="G30" s="151">
        <v>1.2500000000000001E-2</v>
      </c>
      <c r="H30" s="151">
        <v>9.0749999999999997E-2</v>
      </c>
    </row>
    <row r="31" spans="2:8">
      <c r="B31" s="302"/>
      <c r="C31" s="145" t="s">
        <v>44</v>
      </c>
      <c r="D31" s="150">
        <v>25</v>
      </c>
      <c r="E31" s="287">
        <v>18.686499999999999</v>
      </c>
      <c r="F31" s="151">
        <v>3.0307499999999998</v>
      </c>
      <c r="G31" s="151">
        <v>0.375</v>
      </c>
      <c r="H31" s="151">
        <v>0.8</v>
      </c>
    </row>
    <row r="32" spans="2:8" ht="15.75">
      <c r="B32" s="303"/>
      <c r="C32" s="145" t="s">
        <v>45</v>
      </c>
      <c r="D32" s="151">
        <v>50</v>
      </c>
      <c r="E32" s="287">
        <v>0.2</v>
      </c>
      <c r="F32" s="151">
        <v>0</v>
      </c>
      <c r="G32" s="151">
        <v>0</v>
      </c>
      <c r="H32" s="151">
        <v>0.05</v>
      </c>
    </row>
    <row r="33" spans="2:8">
      <c r="B33" s="145"/>
      <c r="C33" s="145" t="s">
        <v>20</v>
      </c>
      <c r="D33" s="151">
        <v>50</v>
      </c>
      <c r="E33" s="288">
        <v>123.1</v>
      </c>
      <c r="F33" s="152">
        <v>26.15</v>
      </c>
      <c r="G33" s="152">
        <v>1</v>
      </c>
      <c r="H33" s="152">
        <v>3.5750000000000002</v>
      </c>
    </row>
    <row r="34" spans="2:8">
      <c r="B34" s="145"/>
      <c r="C34" s="145" t="s">
        <v>35</v>
      </c>
      <c r="D34" s="151">
        <v>50</v>
      </c>
      <c r="E34" s="287">
        <v>24.038</v>
      </c>
      <c r="F34" s="151">
        <v>6.74</v>
      </c>
      <c r="G34" s="151">
        <v>0</v>
      </c>
      <c r="H34" s="151">
        <v>0</v>
      </c>
    </row>
    <row r="35" spans="2:8" ht="15.75">
      <c r="B35" s="305"/>
      <c r="C35" s="153" t="s">
        <v>7</v>
      </c>
      <c r="D35" s="154"/>
      <c r="E35" s="289">
        <f>SUM(E24:E34)</f>
        <v>744.58070000000021</v>
      </c>
      <c r="F35" s="155">
        <f t="shared" ref="F35:H35" si="1">SUM(F24:F34)</f>
        <v>105.56624999999998</v>
      </c>
      <c r="G35" s="155">
        <f t="shared" si="1"/>
        <v>26.345500000000005</v>
      </c>
      <c r="H35" s="155">
        <f t="shared" si="1"/>
        <v>21.310749999999999</v>
      </c>
    </row>
    <row r="36" spans="2:8" s="143" customFormat="1" ht="24" customHeight="1">
      <c r="B36" s="300" t="s">
        <v>10</v>
      </c>
      <c r="C36" s="301"/>
      <c r="D36" s="163" t="s">
        <v>1</v>
      </c>
      <c r="E36" s="282" t="s">
        <v>2</v>
      </c>
      <c r="F36" s="142" t="s">
        <v>3</v>
      </c>
      <c r="G36" s="142" t="s">
        <v>4</v>
      </c>
      <c r="H36" s="142" t="s">
        <v>5</v>
      </c>
    </row>
    <row r="37" spans="2:8" ht="17.25" customHeight="1">
      <c r="B37" s="302" t="s">
        <v>6</v>
      </c>
      <c r="C37" s="145" t="s">
        <v>162</v>
      </c>
      <c r="D37" s="306">
        <v>100</v>
      </c>
      <c r="E37" s="290">
        <v>204.017</v>
      </c>
      <c r="F37" s="156">
        <v>18.356999999999999</v>
      </c>
      <c r="G37" s="156">
        <v>11.071</v>
      </c>
      <c r="H37" s="156">
        <v>8.6050000000000004</v>
      </c>
    </row>
    <row r="38" spans="2:8" ht="17.25" customHeight="1">
      <c r="B38" s="302" t="s">
        <v>15</v>
      </c>
      <c r="C38" s="145" t="s">
        <v>159</v>
      </c>
      <c r="D38" s="306">
        <v>50</v>
      </c>
      <c r="E38" s="290">
        <v>62.92</v>
      </c>
      <c r="F38" s="156">
        <v>2.1800000000000002</v>
      </c>
      <c r="G38" s="156">
        <v>2.2999999999999998</v>
      </c>
      <c r="H38" s="156">
        <v>6.01</v>
      </c>
    </row>
    <row r="39" spans="2:8">
      <c r="B39" s="145"/>
      <c r="C39" s="145" t="s">
        <v>19</v>
      </c>
      <c r="D39" s="151">
        <v>60</v>
      </c>
      <c r="E39" s="285">
        <v>45.920400000000001</v>
      </c>
      <c r="F39" s="149">
        <v>9.5076000000000001</v>
      </c>
      <c r="G39" s="149">
        <v>0.36599999999999999</v>
      </c>
      <c r="H39" s="149">
        <v>1.4177999999999999</v>
      </c>
    </row>
    <row r="40" spans="2:8" s="143" customFormat="1">
      <c r="B40" s="145"/>
      <c r="C40" s="145" t="s">
        <v>76</v>
      </c>
      <c r="D40" s="151">
        <v>60</v>
      </c>
      <c r="E40" s="191">
        <v>76.891799999999989</v>
      </c>
      <c r="F40" s="144">
        <v>16.295399999999997</v>
      </c>
      <c r="G40" s="144">
        <v>0.41339999999999993</v>
      </c>
      <c r="H40" s="144">
        <v>2.3615999999999997</v>
      </c>
    </row>
    <row r="41" spans="2:8" s="143" customFormat="1">
      <c r="B41" s="145"/>
      <c r="C41" s="145" t="s">
        <v>74</v>
      </c>
      <c r="D41" s="151">
        <v>100</v>
      </c>
      <c r="E41" s="191">
        <v>45.255000000000003</v>
      </c>
      <c r="F41" s="144">
        <v>10.92</v>
      </c>
      <c r="G41" s="144">
        <v>0.105</v>
      </c>
      <c r="H41" s="144">
        <v>1.47</v>
      </c>
    </row>
    <row r="42" spans="2:8" s="143" customFormat="1">
      <c r="B42" s="145"/>
      <c r="C42" s="145" t="s">
        <v>17</v>
      </c>
      <c r="D42" s="151">
        <v>50</v>
      </c>
      <c r="E42" s="191">
        <v>59.125999999999998</v>
      </c>
      <c r="F42" s="144">
        <v>4.077</v>
      </c>
      <c r="G42" s="144">
        <v>3.9460000000000002</v>
      </c>
      <c r="H42" s="144">
        <v>1.873</v>
      </c>
    </row>
    <row r="43" spans="2:8" s="143" customFormat="1">
      <c r="B43" s="145"/>
      <c r="C43" s="145" t="s">
        <v>36</v>
      </c>
      <c r="D43" s="151">
        <v>5</v>
      </c>
      <c r="E43" s="191">
        <v>32.189399999999999</v>
      </c>
      <c r="F43" s="144">
        <v>9.7050000000000011E-2</v>
      </c>
      <c r="G43" s="144">
        <v>3.5305500000000003</v>
      </c>
      <c r="H43" s="144">
        <v>1.3550000000000001E-2</v>
      </c>
    </row>
    <row r="44" spans="2:8" s="143" customFormat="1">
      <c r="B44" s="145"/>
      <c r="C44" s="145" t="s">
        <v>58</v>
      </c>
      <c r="D44" s="151">
        <v>50</v>
      </c>
      <c r="E44" s="191">
        <v>7.1</v>
      </c>
      <c r="F44" s="144">
        <v>1.21</v>
      </c>
      <c r="G44" s="144">
        <v>0.08</v>
      </c>
      <c r="H44" s="144">
        <v>0.67</v>
      </c>
    </row>
    <row r="45" spans="2:8" s="143" customFormat="1">
      <c r="B45" s="145"/>
      <c r="C45" s="145" t="s">
        <v>75</v>
      </c>
      <c r="D45" s="151">
        <v>30</v>
      </c>
      <c r="E45" s="191">
        <v>7.8319999999999999</v>
      </c>
      <c r="F45" s="144">
        <v>1.851</v>
      </c>
      <c r="G45" s="144">
        <v>7.0000000000000007E-2</v>
      </c>
      <c r="H45" s="144">
        <v>0.30000000000000004</v>
      </c>
    </row>
    <row r="46" spans="2:8" s="143" customFormat="1">
      <c r="B46" s="145"/>
      <c r="C46" s="145" t="s">
        <v>21</v>
      </c>
      <c r="D46" s="151">
        <v>10</v>
      </c>
      <c r="E46" s="191">
        <v>60.876700000000007</v>
      </c>
      <c r="F46" s="144">
        <v>1.2800000000000002</v>
      </c>
      <c r="G46" s="144">
        <v>5.1567000000000007</v>
      </c>
      <c r="H46" s="144">
        <v>2.8233000000000001</v>
      </c>
    </row>
    <row r="47" spans="2:8" ht="15.75">
      <c r="B47" s="303"/>
      <c r="C47" s="24" t="s">
        <v>43</v>
      </c>
      <c r="D47" s="88">
        <v>25</v>
      </c>
      <c r="E47" s="286">
        <v>14.1</v>
      </c>
      <c r="F47" s="6">
        <v>1.22</v>
      </c>
      <c r="G47" s="6">
        <v>0.64</v>
      </c>
      <c r="H47" s="6">
        <v>0.86</v>
      </c>
    </row>
    <row r="48" spans="2:8" ht="15.75">
      <c r="B48" s="303"/>
      <c r="C48" s="145" t="s">
        <v>144</v>
      </c>
      <c r="D48" s="151">
        <v>25</v>
      </c>
      <c r="E48" s="191">
        <v>12.132199999999999</v>
      </c>
      <c r="F48" s="144">
        <v>2.9455</v>
      </c>
      <c r="G48" s="144">
        <v>1.2500000000000001E-2</v>
      </c>
      <c r="H48" s="144">
        <v>9.0749999999999997E-2</v>
      </c>
    </row>
    <row r="49" spans="2:8" ht="15.75">
      <c r="B49" s="303"/>
      <c r="C49" s="145" t="s">
        <v>44</v>
      </c>
      <c r="D49" s="150">
        <v>25</v>
      </c>
      <c r="E49" s="191">
        <v>18.686499999999999</v>
      </c>
      <c r="F49" s="144">
        <v>3.0307499999999998</v>
      </c>
      <c r="G49" s="144">
        <v>0.375</v>
      </c>
      <c r="H49" s="144">
        <v>0.8</v>
      </c>
    </row>
    <row r="50" spans="2:8" ht="15.75">
      <c r="B50" s="303"/>
      <c r="C50" s="145" t="s">
        <v>45</v>
      </c>
      <c r="D50" s="150">
        <v>50</v>
      </c>
      <c r="E50" s="205">
        <v>0.2</v>
      </c>
      <c r="F50" s="147">
        <v>0</v>
      </c>
      <c r="G50" s="147">
        <v>0</v>
      </c>
      <c r="H50" s="147">
        <v>0.05</v>
      </c>
    </row>
    <row r="51" spans="2:8" ht="15.75">
      <c r="B51" s="303"/>
      <c r="C51" s="145" t="s">
        <v>20</v>
      </c>
      <c r="D51" s="151">
        <v>50</v>
      </c>
      <c r="E51" s="205">
        <v>123.1</v>
      </c>
      <c r="F51" s="147">
        <v>26.15</v>
      </c>
      <c r="G51" s="147">
        <v>1</v>
      </c>
      <c r="H51" s="147">
        <v>3.5750000000000002</v>
      </c>
    </row>
    <row r="52" spans="2:8">
      <c r="B52" s="145"/>
      <c r="C52" s="145" t="s">
        <v>91</v>
      </c>
      <c r="D52" s="151">
        <v>50</v>
      </c>
      <c r="E52" s="205">
        <v>21.8</v>
      </c>
      <c r="F52" s="147">
        <v>5.21</v>
      </c>
      <c r="G52" s="147">
        <v>0.05</v>
      </c>
      <c r="H52" s="147">
        <v>0.45</v>
      </c>
    </row>
    <row r="53" spans="2:8" ht="15.75">
      <c r="B53" s="305"/>
      <c r="C53" s="153" t="s">
        <v>7</v>
      </c>
      <c r="D53" s="154"/>
      <c r="E53" s="281">
        <f>SUM(E37:E52)</f>
        <v>792.14700000000005</v>
      </c>
      <c r="F53" s="148">
        <f t="shared" ref="F53:H53" si="2">SUM(F37:F52)</f>
        <v>104.33129999999998</v>
      </c>
      <c r="G53" s="148">
        <f t="shared" si="2"/>
        <v>29.116150000000001</v>
      </c>
      <c r="H53" s="148">
        <f t="shared" si="2"/>
        <v>31.37</v>
      </c>
    </row>
    <row r="54" spans="2:8" s="143" customFormat="1" ht="24" customHeight="1">
      <c r="B54" s="300" t="s">
        <v>11</v>
      </c>
      <c r="C54" s="301"/>
      <c r="D54" s="163" t="s">
        <v>1</v>
      </c>
      <c r="E54" s="282" t="s">
        <v>2</v>
      </c>
      <c r="F54" s="142" t="s">
        <v>3</v>
      </c>
      <c r="G54" s="142" t="s">
        <v>4</v>
      </c>
      <c r="H54" s="142" t="s">
        <v>5</v>
      </c>
    </row>
    <row r="55" spans="2:8" s="143" customFormat="1">
      <c r="B55" s="302" t="s">
        <v>6</v>
      </c>
      <c r="C55" s="168" t="s">
        <v>100</v>
      </c>
      <c r="D55" s="151">
        <v>125</v>
      </c>
      <c r="E55" s="285">
        <v>93.8</v>
      </c>
      <c r="F55" s="149">
        <v>5.83</v>
      </c>
      <c r="G55" s="149">
        <v>4.96</v>
      </c>
      <c r="H55" s="149">
        <v>5.95</v>
      </c>
    </row>
    <row r="56" spans="2:8" s="143" customFormat="1">
      <c r="B56" s="302" t="s">
        <v>15</v>
      </c>
      <c r="C56" s="168" t="s">
        <v>160</v>
      </c>
      <c r="D56" s="151">
        <v>125</v>
      </c>
      <c r="E56" s="285">
        <v>112</v>
      </c>
      <c r="F56" s="149">
        <v>14.8</v>
      </c>
      <c r="G56" s="149">
        <v>3.01</v>
      </c>
      <c r="H56" s="149">
        <v>5.42</v>
      </c>
    </row>
    <row r="57" spans="2:8" s="143" customFormat="1">
      <c r="B57" s="302"/>
      <c r="C57" s="168" t="s">
        <v>54</v>
      </c>
      <c r="D57" s="151">
        <v>30</v>
      </c>
      <c r="E57" s="285">
        <v>35.520000000000003</v>
      </c>
      <c r="F57" s="149">
        <v>1.2299999999999998</v>
      </c>
      <c r="G57" s="149">
        <v>3</v>
      </c>
      <c r="H57" s="149">
        <v>0.89999999999999991</v>
      </c>
    </row>
    <row r="58" spans="2:8" ht="15.75">
      <c r="B58" s="303"/>
      <c r="C58" s="307" t="s">
        <v>148</v>
      </c>
      <c r="D58" s="151">
        <v>100</v>
      </c>
      <c r="E58" s="285">
        <v>102</v>
      </c>
      <c r="F58" s="149">
        <v>20.8</v>
      </c>
      <c r="G58" s="149">
        <v>0.89800000000000002</v>
      </c>
      <c r="H58" s="149">
        <v>2.12</v>
      </c>
    </row>
    <row r="59" spans="2:8" ht="15.75">
      <c r="B59" s="303"/>
      <c r="C59" s="168" t="s">
        <v>101</v>
      </c>
      <c r="D59" s="151">
        <v>100</v>
      </c>
      <c r="E59" s="291">
        <v>79.900000000000006</v>
      </c>
      <c r="F59" s="229">
        <v>12.3</v>
      </c>
      <c r="G59" s="229">
        <v>2.17</v>
      </c>
      <c r="H59" s="229">
        <v>2.62</v>
      </c>
    </row>
    <row r="60" spans="2:8">
      <c r="B60" s="145"/>
      <c r="C60" s="24" t="s">
        <v>43</v>
      </c>
      <c r="D60" s="88">
        <v>25</v>
      </c>
      <c r="E60" s="286">
        <v>14.1</v>
      </c>
      <c r="F60" s="6">
        <v>1.22</v>
      </c>
      <c r="G60" s="6">
        <v>0.64</v>
      </c>
      <c r="H60" s="6">
        <v>0.86</v>
      </c>
    </row>
    <row r="61" spans="2:8">
      <c r="B61" s="145"/>
      <c r="C61" s="145" t="s">
        <v>144</v>
      </c>
      <c r="D61" s="150">
        <v>25</v>
      </c>
      <c r="E61" s="292">
        <v>12.132199999999999</v>
      </c>
      <c r="F61" s="157">
        <v>2.9455</v>
      </c>
      <c r="G61" s="157">
        <v>1.2500000000000001E-2</v>
      </c>
      <c r="H61" s="157">
        <v>9.0749999999999997E-2</v>
      </c>
    </row>
    <row r="62" spans="2:8">
      <c r="B62" s="145"/>
      <c r="C62" s="145" t="s">
        <v>44</v>
      </c>
      <c r="D62" s="150">
        <v>25</v>
      </c>
      <c r="E62" s="292">
        <v>18.686499999999999</v>
      </c>
      <c r="F62" s="157">
        <v>3.0307499999999998</v>
      </c>
      <c r="G62" s="157">
        <v>0.375</v>
      </c>
      <c r="H62" s="157">
        <v>0.8</v>
      </c>
    </row>
    <row r="63" spans="2:8">
      <c r="B63" s="145"/>
      <c r="C63" s="145" t="s">
        <v>45</v>
      </c>
      <c r="D63" s="150">
        <v>50</v>
      </c>
      <c r="E63" s="292">
        <v>0.2</v>
      </c>
      <c r="F63" s="157">
        <v>0</v>
      </c>
      <c r="G63" s="157">
        <v>0</v>
      </c>
      <c r="H63" s="157">
        <v>0.05</v>
      </c>
    </row>
    <row r="64" spans="2:8">
      <c r="B64" s="145"/>
      <c r="C64" s="145" t="s">
        <v>20</v>
      </c>
      <c r="D64" s="151">
        <v>50</v>
      </c>
      <c r="E64" s="292">
        <v>123.1</v>
      </c>
      <c r="F64" s="157">
        <v>26.15</v>
      </c>
      <c r="G64" s="157">
        <v>1</v>
      </c>
      <c r="H64" s="157">
        <v>3.5750000000000002</v>
      </c>
    </row>
    <row r="65" spans="2:13">
      <c r="B65" s="145"/>
      <c r="C65" s="145" t="s">
        <v>9</v>
      </c>
      <c r="D65" s="151">
        <v>50</v>
      </c>
      <c r="E65" s="292">
        <v>19.988</v>
      </c>
      <c r="F65" s="157">
        <v>5.97</v>
      </c>
      <c r="G65" s="157">
        <v>0</v>
      </c>
      <c r="H65" s="157">
        <v>0.15</v>
      </c>
    </row>
    <row r="66" spans="2:13" ht="15.75">
      <c r="B66" s="305"/>
      <c r="C66" s="153" t="s">
        <v>7</v>
      </c>
      <c r="D66" s="154"/>
      <c r="E66" s="293">
        <f>SUM(E55:E65)</f>
        <v>611.42669999999998</v>
      </c>
      <c r="F66" s="158">
        <f>SUM(F55:F65)</f>
        <v>94.276250000000005</v>
      </c>
      <c r="G66" s="158">
        <f>SUM(G55:G65)</f>
        <v>16.0655</v>
      </c>
      <c r="H66" s="158">
        <f>SUM(H55:H65)</f>
        <v>22.53575</v>
      </c>
    </row>
    <row r="67" spans="2:13" s="143" customFormat="1" ht="24" customHeight="1">
      <c r="B67" s="300" t="s">
        <v>12</v>
      </c>
      <c r="C67" s="301"/>
      <c r="D67" s="163" t="s">
        <v>1</v>
      </c>
      <c r="E67" s="282" t="s">
        <v>2</v>
      </c>
      <c r="F67" s="142" t="s">
        <v>3</v>
      </c>
      <c r="G67" s="142" t="s">
        <v>4</v>
      </c>
      <c r="H67" s="142" t="s">
        <v>5</v>
      </c>
    </row>
    <row r="68" spans="2:13">
      <c r="B68" s="302" t="s">
        <v>6</v>
      </c>
      <c r="C68" s="164" t="s">
        <v>146</v>
      </c>
      <c r="D68" s="306">
        <v>125</v>
      </c>
      <c r="E68" s="290">
        <v>160</v>
      </c>
      <c r="F68" s="156">
        <v>17.1875</v>
      </c>
      <c r="G68" s="156">
        <v>6.479166666666667</v>
      </c>
      <c r="H68" s="156">
        <v>6.8125</v>
      </c>
    </row>
    <row r="69" spans="2:13">
      <c r="B69" s="302" t="s">
        <v>15</v>
      </c>
      <c r="C69" s="307" t="s">
        <v>147</v>
      </c>
      <c r="D69" s="306">
        <v>125</v>
      </c>
      <c r="E69" s="294">
        <v>171.04166666666666</v>
      </c>
      <c r="F69" s="159">
        <v>26.25</v>
      </c>
      <c r="G69" s="159">
        <v>4.1874999999999991</v>
      </c>
      <c r="H69" s="159">
        <v>4.666666666666667</v>
      </c>
    </row>
    <row r="70" spans="2:13">
      <c r="B70" s="302"/>
      <c r="C70" s="307" t="s">
        <v>18</v>
      </c>
      <c r="D70" s="306">
        <v>100</v>
      </c>
      <c r="E70" s="294">
        <v>70.599999999999994</v>
      </c>
      <c r="F70" s="159">
        <v>11.1</v>
      </c>
      <c r="G70" s="159">
        <v>1.45</v>
      </c>
      <c r="H70" s="159">
        <v>1.44</v>
      </c>
    </row>
    <row r="71" spans="2:13">
      <c r="B71" s="145"/>
      <c r="C71" s="164" t="s">
        <v>130</v>
      </c>
      <c r="D71" s="151">
        <v>50</v>
      </c>
      <c r="E71" s="191">
        <v>44.3</v>
      </c>
      <c r="F71" s="144">
        <v>5.6</v>
      </c>
      <c r="G71" s="144">
        <v>1.98</v>
      </c>
      <c r="H71" s="144">
        <v>0.93300000000000005</v>
      </c>
      <c r="I71" s="25"/>
      <c r="J71" s="25"/>
      <c r="K71" s="25"/>
      <c r="L71" s="25"/>
      <c r="M71" s="25"/>
    </row>
    <row r="72" spans="2:13">
      <c r="B72" s="145"/>
      <c r="C72" s="164" t="s">
        <v>36</v>
      </c>
      <c r="D72" s="151">
        <v>5</v>
      </c>
      <c r="E72" s="191">
        <v>32.189399999999999</v>
      </c>
      <c r="F72" s="144">
        <v>9.7050000000000011E-2</v>
      </c>
      <c r="G72" s="144">
        <v>3.5305500000000003</v>
      </c>
      <c r="H72" s="144">
        <v>1.3550000000000001E-2</v>
      </c>
      <c r="I72" s="25"/>
      <c r="J72" s="25"/>
      <c r="K72" s="25"/>
      <c r="L72" s="25"/>
      <c r="M72" s="25"/>
    </row>
    <row r="73" spans="2:13">
      <c r="B73" s="145"/>
      <c r="C73" s="24" t="s">
        <v>98</v>
      </c>
      <c r="D73" s="88">
        <v>50</v>
      </c>
      <c r="E73" s="295">
        <v>21.6</v>
      </c>
      <c r="F73" s="12">
        <v>3.05</v>
      </c>
      <c r="G73" s="12">
        <v>0.57299999999999995</v>
      </c>
      <c r="H73" s="12">
        <v>0.434</v>
      </c>
      <c r="I73" s="25"/>
      <c r="J73" s="25"/>
      <c r="K73" s="25"/>
      <c r="L73" s="25"/>
      <c r="M73" s="25"/>
    </row>
    <row r="74" spans="2:13">
      <c r="B74" s="145"/>
      <c r="C74" s="164" t="s">
        <v>95</v>
      </c>
      <c r="D74" s="308">
        <v>30</v>
      </c>
      <c r="E74" s="296">
        <v>16.3508</v>
      </c>
      <c r="F74" s="227">
        <v>3.6870000000000003</v>
      </c>
      <c r="G74" s="227">
        <v>0.17000000000000004</v>
      </c>
      <c r="H74" s="227">
        <v>0.58000000000000007</v>
      </c>
      <c r="I74" s="25"/>
      <c r="J74" s="25"/>
      <c r="K74" s="25"/>
      <c r="L74" s="25"/>
      <c r="M74" s="25"/>
    </row>
    <row r="75" spans="2:13">
      <c r="B75" s="145"/>
      <c r="C75" s="309" t="s">
        <v>21</v>
      </c>
      <c r="D75" s="310">
        <v>10</v>
      </c>
      <c r="E75" s="297">
        <v>60.876700000000007</v>
      </c>
      <c r="F75" s="226">
        <v>1.2800000000000002</v>
      </c>
      <c r="G75" s="226">
        <v>5.1567000000000007</v>
      </c>
      <c r="H75" s="226">
        <v>2.8233000000000001</v>
      </c>
      <c r="I75" s="25"/>
      <c r="J75" s="25"/>
      <c r="K75" s="25"/>
      <c r="L75" s="25"/>
      <c r="M75" s="25"/>
    </row>
    <row r="76" spans="2:13">
      <c r="B76" s="145"/>
      <c r="C76" s="24" t="s">
        <v>43</v>
      </c>
      <c r="D76" s="88">
        <v>25</v>
      </c>
      <c r="E76" s="286">
        <v>14.1</v>
      </c>
      <c r="F76" s="6">
        <v>1.22</v>
      </c>
      <c r="G76" s="6">
        <v>0.64</v>
      </c>
      <c r="H76" s="6">
        <v>0.86</v>
      </c>
    </row>
    <row r="77" spans="2:13">
      <c r="B77" s="145"/>
      <c r="C77" s="145" t="s">
        <v>144</v>
      </c>
      <c r="D77" s="150">
        <v>25</v>
      </c>
      <c r="E77" s="287">
        <v>12.132199999999999</v>
      </c>
      <c r="F77" s="151">
        <v>2.9455</v>
      </c>
      <c r="G77" s="151">
        <v>1.2500000000000001E-2</v>
      </c>
      <c r="H77" s="151">
        <v>9.0749999999999997E-2</v>
      </c>
    </row>
    <row r="78" spans="2:13">
      <c r="B78" s="145"/>
      <c r="C78" s="145" t="s">
        <v>44</v>
      </c>
      <c r="D78" s="150">
        <v>25</v>
      </c>
      <c r="E78" s="287">
        <v>18.686499999999999</v>
      </c>
      <c r="F78" s="151">
        <v>3.0307499999999998</v>
      </c>
      <c r="G78" s="151">
        <v>0.375</v>
      </c>
      <c r="H78" s="151">
        <v>0.8</v>
      </c>
    </row>
    <row r="79" spans="2:13">
      <c r="B79" s="145"/>
      <c r="C79" s="145" t="s">
        <v>92</v>
      </c>
      <c r="D79" s="150">
        <v>50</v>
      </c>
      <c r="E79" s="287">
        <v>11</v>
      </c>
      <c r="F79" s="151">
        <v>2.75</v>
      </c>
      <c r="G79" s="151">
        <v>0</v>
      </c>
      <c r="H79" s="151">
        <v>0</v>
      </c>
    </row>
    <row r="80" spans="2:13" ht="15.75">
      <c r="B80" s="303"/>
      <c r="C80" s="145" t="s">
        <v>20</v>
      </c>
      <c r="D80" s="151">
        <v>50</v>
      </c>
      <c r="E80" s="287">
        <v>123.1</v>
      </c>
      <c r="F80" s="151">
        <v>26.15</v>
      </c>
      <c r="G80" s="151">
        <v>1</v>
      </c>
      <c r="H80" s="151">
        <v>3.5750000000000002</v>
      </c>
    </row>
    <row r="81" spans="2:8" ht="15.75">
      <c r="B81" s="303"/>
      <c r="C81" s="145" t="s">
        <v>35</v>
      </c>
      <c r="D81" s="151">
        <v>50</v>
      </c>
      <c r="E81" s="287">
        <v>24.038</v>
      </c>
      <c r="F81" s="151">
        <v>6.74</v>
      </c>
      <c r="G81" s="151">
        <v>0</v>
      </c>
      <c r="H81" s="151">
        <v>0</v>
      </c>
    </row>
    <row r="82" spans="2:8" ht="15.75">
      <c r="B82" s="304"/>
      <c r="C82" s="153" t="s">
        <v>7</v>
      </c>
      <c r="D82" s="154"/>
      <c r="E82" s="298">
        <f>SUM(E68:E81)</f>
        <v>780.01526666666678</v>
      </c>
      <c r="F82" s="160">
        <f t="shared" ref="F82:H82" si="3">SUM(F68:F81)</f>
        <v>111.0878</v>
      </c>
      <c r="G82" s="160">
        <f t="shared" si="3"/>
        <v>25.554416666666668</v>
      </c>
      <c r="H82" s="160">
        <f t="shared" si="3"/>
        <v>23.028766666666666</v>
      </c>
    </row>
    <row r="83" spans="2:8" ht="15.75">
      <c r="B83" s="98"/>
      <c r="C83" s="311" t="s">
        <v>13</v>
      </c>
      <c r="D83" s="98"/>
      <c r="E83" s="299">
        <f>AVERAGE(E22,E35,E53,E66,E82)</f>
        <v>712.84013333333337</v>
      </c>
      <c r="F83" s="161">
        <f>AVERAGE(F22,F35,F53,F66,F82)</f>
        <v>102.52028</v>
      </c>
      <c r="G83" s="161">
        <f>AVERAGE(G22,G35,G53,G66,G82)</f>
        <v>23.604343333333336</v>
      </c>
      <c r="H83" s="161">
        <f>AVERAGE(H22,H35,H53,H66,H82)</f>
        <v>23.840373333333336</v>
      </c>
    </row>
    <row r="84" spans="2:8" ht="15.75">
      <c r="B84" s="376" t="s">
        <v>116</v>
      </c>
      <c r="C84" s="376"/>
      <c r="D84" s="376"/>
      <c r="E84" s="35"/>
      <c r="F84" s="35"/>
      <c r="G84" s="35"/>
      <c r="H84" s="35"/>
    </row>
    <row r="85" spans="2:8">
      <c r="B85" s="377" t="s">
        <v>108</v>
      </c>
      <c r="C85" s="377"/>
      <c r="D85" s="377"/>
    </row>
    <row r="86" spans="2:8">
      <c r="B86" s="377" t="s">
        <v>109</v>
      </c>
      <c r="C86" s="377"/>
      <c r="D86" s="377"/>
      <c r="H86" s="143"/>
    </row>
    <row r="87" spans="2:8" ht="33" customHeight="1">
      <c r="B87" s="378" t="s">
        <v>118</v>
      </c>
      <c r="C87" s="378"/>
      <c r="D87" s="378"/>
    </row>
    <row r="88" spans="2:8" ht="15.75">
      <c r="B88" s="376" t="s">
        <v>117</v>
      </c>
      <c r="C88" s="376"/>
      <c r="D88" s="376"/>
    </row>
    <row r="89" spans="2:8">
      <c r="B89" s="312" t="s">
        <v>112</v>
      </c>
      <c r="C89" s="377" t="s">
        <v>115</v>
      </c>
      <c r="D89" s="377"/>
    </row>
    <row r="90" spans="2:8">
      <c r="B90" s="312" t="s">
        <v>113</v>
      </c>
      <c r="C90" s="377" t="s">
        <v>114</v>
      </c>
      <c r="D90" s="377"/>
    </row>
    <row r="91" spans="2:8">
      <c r="B91" s="312" t="s">
        <v>107</v>
      </c>
      <c r="C91" s="377"/>
      <c r="D91" s="377"/>
    </row>
    <row r="92" spans="2:8" ht="15.75">
      <c r="B92" s="376" t="s">
        <v>110</v>
      </c>
      <c r="C92" s="376"/>
      <c r="D92" s="376"/>
    </row>
    <row r="93" spans="2:8">
      <c r="B93" s="377" t="s">
        <v>111</v>
      </c>
      <c r="C93" s="377"/>
      <c r="D93" s="377"/>
    </row>
  </sheetData>
  <mergeCells count="12">
    <mergeCell ref="B1:C4"/>
    <mergeCell ref="D1:D5"/>
    <mergeCell ref="B84:D84"/>
    <mergeCell ref="B85:D85"/>
    <mergeCell ref="B86:D86"/>
    <mergeCell ref="B92:D92"/>
    <mergeCell ref="B93:D93"/>
    <mergeCell ref="B87:D87"/>
    <mergeCell ref="B88:D88"/>
    <mergeCell ref="C89:D89"/>
    <mergeCell ref="C90:D90"/>
    <mergeCell ref="C91:D91"/>
  </mergeCells>
  <pageMargins left="0.7" right="0.7" top="0.75" bottom="0.75" header="0.3" footer="0.3"/>
  <pageSetup paperSize="9" scale="46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12AD9-D6EC-48F4-8A81-8482B56D105D}">
  <sheetPr>
    <pageSetUpPr fitToPage="1"/>
  </sheetPr>
  <dimension ref="B1:U99"/>
  <sheetViews>
    <sheetView zoomScale="90" zoomScaleNormal="90" workbookViewId="0">
      <selection activeCell="C24" sqref="C24"/>
    </sheetView>
  </sheetViews>
  <sheetFormatPr defaultColWidth="9.28515625" defaultRowHeight="15"/>
  <cols>
    <col min="1" max="1" width="9.28515625" style="4"/>
    <col min="2" max="2" width="25.5703125" style="4" customWidth="1"/>
    <col min="3" max="3" width="55.5703125" style="4" customWidth="1"/>
    <col min="4" max="8" width="15.5703125" style="4" customWidth="1"/>
    <col min="9" max="16384" width="9.28515625" style="4"/>
  </cols>
  <sheetData>
    <row r="1" spans="2:21">
      <c r="B1" s="364"/>
      <c r="C1" s="364"/>
      <c r="D1" s="364" t="e" vm="1">
        <v>#VALUE!</v>
      </c>
    </row>
    <row r="2" spans="2:21">
      <c r="B2" s="364"/>
      <c r="C2" s="364"/>
      <c r="D2" s="364"/>
    </row>
    <row r="3" spans="2:21">
      <c r="B3" s="364"/>
      <c r="C3" s="364"/>
      <c r="D3" s="364"/>
    </row>
    <row r="4" spans="2:21">
      <c r="B4" s="364"/>
      <c r="C4" s="364"/>
      <c r="D4" s="364"/>
    </row>
    <row r="5" spans="2:21" ht="24" customHeight="1">
      <c r="B5" s="140" t="s">
        <v>106</v>
      </c>
      <c r="C5" s="20"/>
      <c r="D5" s="365"/>
    </row>
    <row r="6" spans="2:21" s="143" customFormat="1" ht="24" customHeight="1">
      <c r="B6" s="317" t="s">
        <v>0</v>
      </c>
      <c r="C6" s="301"/>
      <c r="D6" s="163" t="s">
        <v>1</v>
      </c>
      <c r="E6" s="313" t="s">
        <v>2</v>
      </c>
      <c r="F6" s="163" t="s">
        <v>3</v>
      </c>
      <c r="G6" s="163" t="s">
        <v>4</v>
      </c>
      <c r="H6" s="163" t="s">
        <v>5</v>
      </c>
    </row>
    <row r="7" spans="2:21">
      <c r="B7" s="318" t="s">
        <v>6</v>
      </c>
      <c r="C7" s="278" t="s">
        <v>77</v>
      </c>
      <c r="D7" s="306">
        <v>60</v>
      </c>
      <c r="E7" s="290">
        <v>41.703600000000002</v>
      </c>
      <c r="F7" s="156">
        <v>2.7155999999999998</v>
      </c>
      <c r="G7" s="156">
        <v>2.0916000000000001</v>
      </c>
      <c r="H7" s="156">
        <v>3.1152000000000002</v>
      </c>
    </row>
    <row r="8" spans="2:21">
      <c r="B8" s="318" t="s">
        <v>15</v>
      </c>
      <c r="C8" s="278" t="s">
        <v>78</v>
      </c>
      <c r="D8" s="306">
        <v>60</v>
      </c>
      <c r="E8" s="290">
        <v>64.409400000000005</v>
      </c>
      <c r="F8" s="156">
        <v>5.7641999999999998</v>
      </c>
      <c r="G8" s="156">
        <v>3.8759999999999999</v>
      </c>
      <c r="H8" s="156">
        <v>1.9985999999999999</v>
      </c>
    </row>
    <row r="9" spans="2:21">
      <c r="B9" s="318"/>
      <c r="C9" s="279" t="s">
        <v>79</v>
      </c>
      <c r="D9" s="151">
        <v>60</v>
      </c>
      <c r="E9" s="191">
        <v>102.93899999999999</v>
      </c>
      <c r="F9" s="144">
        <v>21.394199999999998</v>
      </c>
      <c r="G9" s="144">
        <v>0.80699999999999994</v>
      </c>
      <c r="H9" s="144">
        <v>3.4061999999999997</v>
      </c>
    </row>
    <row r="10" spans="2:21">
      <c r="B10" s="318"/>
      <c r="C10" s="279" t="s">
        <v>29</v>
      </c>
      <c r="D10" s="151">
        <v>60</v>
      </c>
      <c r="E10" s="191">
        <v>48.359999999999992</v>
      </c>
      <c r="F10" s="144">
        <v>10.185</v>
      </c>
      <c r="G10" s="144">
        <v>0.3</v>
      </c>
      <c r="H10" s="144">
        <v>1.7849999999999999</v>
      </c>
    </row>
    <row r="11" spans="2:21">
      <c r="B11" s="318"/>
      <c r="C11" s="124" t="s">
        <v>30</v>
      </c>
      <c r="D11" s="144">
        <v>100</v>
      </c>
      <c r="E11" s="156">
        <v>60.84</v>
      </c>
      <c r="F11" s="156">
        <v>12.507</v>
      </c>
      <c r="G11" s="156">
        <v>1.123</v>
      </c>
      <c r="H11" s="156">
        <v>1.6830000000000001</v>
      </c>
    </row>
    <row r="12" spans="2:21">
      <c r="B12" s="318"/>
      <c r="C12" s="279" t="s">
        <v>36</v>
      </c>
      <c r="D12" s="151">
        <v>5</v>
      </c>
      <c r="E12" s="191">
        <v>32.189399999999999</v>
      </c>
      <c r="F12" s="144">
        <v>9.7050000000000011E-2</v>
      </c>
      <c r="G12" s="144">
        <v>3.5305500000000003</v>
      </c>
      <c r="H12" s="144">
        <v>1.3550000000000001E-2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pans="2:21">
      <c r="B13" s="318"/>
      <c r="C13" s="279" t="s">
        <v>80</v>
      </c>
      <c r="D13" s="151">
        <v>50</v>
      </c>
      <c r="E13" s="191">
        <v>27.956</v>
      </c>
      <c r="F13" s="144">
        <v>4.7930000000000001</v>
      </c>
      <c r="G13" s="144">
        <v>1.1005</v>
      </c>
      <c r="H13" s="144">
        <v>0.39400000000000002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</row>
    <row r="14" spans="2:21">
      <c r="B14" s="145"/>
      <c r="C14" s="278" t="s">
        <v>81</v>
      </c>
      <c r="D14" s="306">
        <v>30</v>
      </c>
      <c r="E14" s="290">
        <v>14.365600000000001</v>
      </c>
      <c r="F14" s="156">
        <v>3.1040000000000001</v>
      </c>
      <c r="G14" s="156">
        <v>0.1</v>
      </c>
      <c r="H14" s="156">
        <v>0.878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spans="2:21">
      <c r="B15" s="145"/>
      <c r="C15" s="279" t="s">
        <v>21</v>
      </c>
      <c r="D15" s="151">
        <v>10</v>
      </c>
      <c r="E15" s="205">
        <v>60.876700000000007</v>
      </c>
      <c r="F15" s="147">
        <v>1.2800000000000002</v>
      </c>
      <c r="G15" s="147">
        <v>5.1567000000000007</v>
      </c>
      <c r="H15" s="147">
        <v>2.8233000000000001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</row>
    <row r="16" spans="2:21" ht="16.5" customHeight="1">
      <c r="B16" s="145"/>
      <c r="C16" s="278" t="s">
        <v>43</v>
      </c>
      <c r="D16" s="150">
        <v>25</v>
      </c>
      <c r="E16" s="287">
        <v>14.0975</v>
      </c>
      <c r="F16" s="151">
        <v>1.21875</v>
      </c>
      <c r="G16" s="151">
        <v>0.64249999999999996</v>
      </c>
      <c r="H16" s="151">
        <v>0.86</v>
      </c>
      <c r="I16" s="25"/>
      <c r="J16" s="45"/>
      <c r="K16" s="45"/>
      <c r="L16" s="63"/>
      <c r="M16" s="276"/>
      <c r="N16" s="276"/>
      <c r="O16" s="44"/>
      <c r="P16" s="44"/>
      <c r="Q16" s="44"/>
      <c r="R16" s="44"/>
      <c r="S16" s="44"/>
      <c r="T16" s="44"/>
      <c r="U16" s="44"/>
    </row>
    <row r="17" spans="2:21" ht="16.5" customHeight="1">
      <c r="B17" s="145"/>
      <c r="C17" s="279" t="s">
        <v>144</v>
      </c>
      <c r="D17" s="151">
        <v>25</v>
      </c>
      <c r="E17" s="191">
        <v>12.132199999999999</v>
      </c>
      <c r="F17" s="144">
        <v>2.9455</v>
      </c>
      <c r="G17" s="144">
        <v>1.2500000000000001E-2</v>
      </c>
      <c r="H17" s="144">
        <v>9.0749999999999997E-2</v>
      </c>
      <c r="I17" s="25"/>
      <c r="J17" s="45"/>
      <c r="K17" s="45"/>
      <c r="L17" s="63"/>
      <c r="M17" s="276"/>
      <c r="N17" s="276"/>
      <c r="O17" s="44"/>
      <c r="P17" s="44"/>
      <c r="Q17" s="44"/>
      <c r="R17" s="44"/>
      <c r="S17" s="44"/>
      <c r="T17" s="44"/>
      <c r="U17" s="44"/>
    </row>
    <row r="18" spans="2:21" ht="16.5" customHeight="1">
      <c r="B18" s="145"/>
      <c r="C18" s="278" t="s">
        <v>44</v>
      </c>
      <c r="D18" s="150">
        <v>25</v>
      </c>
      <c r="E18" s="287">
        <v>18.686499999999999</v>
      </c>
      <c r="F18" s="151">
        <v>3.0307499999999998</v>
      </c>
      <c r="G18" s="151">
        <v>0.375</v>
      </c>
      <c r="H18" s="151">
        <v>0.8</v>
      </c>
      <c r="I18" s="25"/>
      <c r="J18" s="45"/>
      <c r="K18" s="45"/>
      <c r="L18" s="63"/>
      <c r="M18" s="276"/>
      <c r="N18" s="276"/>
      <c r="O18" s="44"/>
      <c r="P18" s="44"/>
      <c r="Q18" s="44"/>
      <c r="R18" s="44"/>
      <c r="S18" s="44"/>
      <c r="T18" s="44"/>
      <c r="U18" s="44"/>
    </row>
    <row r="19" spans="2:21" ht="16.5" customHeight="1">
      <c r="B19" s="145"/>
      <c r="C19" s="278" t="s">
        <v>45</v>
      </c>
      <c r="D19" s="150">
        <v>50</v>
      </c>
      <c r="E19" s="287">
        <v>0.2</v>
      </c>
      <c r="F19" s="151">
        <v>0</v>
      </c>
      <c r="G19" s="151">
        <v>0</v>
      </c>
      <c r="H19" s="151">
        <v>0.05</v>
      </c>
      <c r="I19" s="25"/>
      <c r="J19" s="45"/>
      <c r="K19" s="45"/>
      <c r="L19" s="63"/>
      <c r="M19" s="276"/>
      <c r="N19" s="276"/>
      <c r="O19" s="44"/>
      <c r="P19" s="44"/>
      <c r="Q19" s="44"/>
      <c r="R19" s="44"/>
      <c r="S19" s="44"/>
      <c r="T19" s="44"/>
      <c r="U19" s="44"/>
    </row>
    <row r="20" spans="2:21" ht="16.5" customHeight="1">
      <c r="B20" s="145"/>
      <c r="C20" s="279" t="s">
        <v>20</v>
      </c>
      <c r="D20" s="151">
        <v>50</v>
      </c>
      <c r="E20" s="287">
        <v>123.1</v>
      </c>
      <c r="F20" s="151">
        <v>26.15</v>
      </c>
      <c r="G20" s="151">
        <v>1</v>
      </c>
      <c r="H20" s="151">
        <v>3.5750000000000002</v>
      </c>
      <c r="I20" s="25"/>
      <c r="J20" s="45"/>
      <c r="K20" s="45"/>
      <c r="L20" s="63"/>
      <c r="M20" s="276"/>
      <c r="N20" s="276"/>
      <c r="O20" s="44"/>
      <c r="P20" s="44"/>
      <c r="Q20" s="44"/>
      <c r="R20" s="44"/>
      <c r="S20" s="44"/>
      <c r="T20" s="44"/>
      <c r="U20" s="44"/>
    </row>
    <row r="21" spans="2:21" ht="16.5" customHeight="1">
      <c r="B21" s="145"/>
      <c r="C21" s="279" t="s">
        <v>62</v>
      </c>
      <c r="D21" s="151">
        <v>50</v>
      </c>
      <c r="E21" s="287">
        <v>16.2</v>
      </c>
      <c r="F21" s="151">
        <v>4.25</v>
      </c>
      <c r="G21" s="151">
        <v>0.1</v>
      </c>
      <c r="H21" s="151">
        <v>0.3</v>
      </c>
      <c r="J21" s="44"/>
      <c r="K21" s="44"/>
      <c r="L21" s="276"/>
      <c r="M21" s="276"/>
      <c r="N21" s="276"/>
      <c r="O21" s="44"/>
      <c r="P21" s="44"/>
      <c r="Q21" s="44"/>
      <c r="R21" s="44"/>
      <c r="S21" s="44"/>
      <c r="T21" s="44"/>
      <c r="U21" s="44"/>
    </row>
    <row r="22" spans="2:21" ht="16.5" customHeight="1">
      <c r="B22" s="304"/>
      <c r="C22" s="153" t="s">
        <v>7</v>
      </c>
      <c r="D22" s="154"/>
      <c r="E22" s="281">
        <f>SUM(E7:E21)</f>
        <v>638.05590000000007</v>
      </c>
      <c r="F22" s="148">
        <f>SUM(F7:F21)</f>
        <v>99.43504999999999</v>
      </c>
      <c r="G22" s="148">
        <f t="shared" ref="G22:H22" si="0">SUM(G7:G21)</f>
        <v>20.215349999999997</v>
      </c>
      <c r="H22" s="148">
        <f t="shared" si="0"/>
        <v>21.772600000000001</v>
      </c>
      <c r="J22" s="44"/>
      <c r="K22" s="44"/>
      <c r="L22" s="276"/>
      <c r="M22" s="276"/>
      <c r="N22" s="276"/>
      <c r="O22" s="44"/>
      <c r="P22" s="44"/>
      <c r="Q22" s="44"/>
      <c r="R22" s="44"/>
      <c r="S22" s="44"/>
      <c r="T22" s="44"/>
      <c r="U22" s="44"/>
    </row>
    <row r="23" spans="2:21" ht="24" customHeight="1">
      <c r="B23" s="317" t="s">
        <v>8</v>
      </c>
      <c r="C23" s="301"/>
      <c r="D23" s="163" t="s">
        <v>1</v>
      </c>
      <c r="E23" s="313" t="s">
        <v>2</v>
      </c>
      <c r="F23" s="163" t="s">
        <v>3</v>
      </c>
      <c r="G23" s="163" t="s">
        <v>4</v>
      </c>
      <c r="H23" s="163" t="s">
        <v>5</v>
      </c>
    </row>
    <row r="24" spans="2:21">
      <c r="B24" s="302" t="s">
        <v>6</v>
      </c>
      <c r="C24" s="98" t="s">
        <v>150</v>
      </c>
      <c r="D24" s="99">
        <v>60</v>
      </c>
      <c r="E24" s="314">
        <v>66.3</v>
      </c>
      <c r="F24" s="99">
        <v>3.74</v>
      </c>
      <c r="G24" s="99">
        <v>3.9</v>
      </c>
      <c r="H24" s="99">
        <v>3.65</v>
      </c>
      <c r="I24" s="25"/>
    </row>
    <row r="25" spans="2:21">
      <c r="B25" s="302" t="s">
        <v>15</v>
      </c>
      <c r="C25" s="98" t="s">
        <v>136</v>
      </c>
      <c r="D25" s="99">
        <v>60</v>
      </c>
      <c r="E25" s="314">
        <v>45.3</v>
      </c>
      <c r="F25" s="99">
        <v>2.96</v>
      </c>
      <c r="G25" s="99">
        <v>3.15</v>
      </c>
      <c r="H25" s="99">
        <v>0.71899999999999997</v>
      </c>
      <c r="I25" s="25"/>
    </row>
    <row r="26" spans="2:21">
      <c r="B26" s="302"/>
      <c r="C26" s="98" t="s">
        <v>83</v>
      </c>
      <c r="D26" s="99">
        <v>60</v>
      </c>
      <c r="E26" s="314">
        <v>43.5</v>
      </c>
      <c r="F26" s="99">
        <v>9.9</v>
      </c>
      <c r="G26" s="99">
        <v>0.06</v>
      </c>
      <c r="H26" s="99">
        <v>1.1399999999999999</v>
      </c>
      <c r="I26" s="25"/>
    </row>
    <row r="27" spans="2:21">
      <c r="B27" s="302"/>
      <c r="C27" s="98" t="s">
        <v>76</v>
      </c>
      <c r="D27" s="99">
        <v>60</v>
      </c>
      <c r="E27" s="314">
        <v>76.891799999999989</v>
      </c>
      <c r="F27" s="99">
        <v>16.295399999999997</v>
      </c>
      <c r="G27" s="99">
        <v>0.41339999999999993</v>
      </c>
      <c r="H27" s="99">
        <v>2.3615999999999997</v>
      </c>
      <c r="I27" s="25"/>
    </row>
    <row r="28" spans="2:21">
      <c r="B28" s="302"/>
      <c r="C28" s="98" t="s">
        <v>84</v>
      </c>
      <c r="D28" s="99">
        <v>100</v>
      </c>
      <c r="E28" s="314">
        <v>32.4</v>
      </c>
      <c r="F28" s="99">
        <v>8.5</v>
      </c>
      <c r="G28" s="99">
        <v>0.2</v>
      </c>
      <c r="H28" s="99">
        <v>0.6</v>
      </c>
      <c r="I28" s="25"/>
    </row>
    <row r="29" spans="2:21">
      <c r="B29" s="302"/>
      <c r="C29" s="98" t="s">
        <v>17</v>
      </c>
      <c r="D29" s="99">
        <v>50</v>
      </c>
      <c r="E29" s="314">
        <v>59.125999999999998</v>
      </c>
      <c r="F29" s="99">
        <v>4.077</v>
      </c>
      <c r="G29" s="99">
        <v>3.9460000000000002</v>
      </c>
      <c r="H29" s="99">
        <v>1.873</v>
      </c>
      <c r="I29" s="25"/>
    </row>
    <row r="30" spans="2:21">
      <c r="B30" s="302"/>
      <c r="C30" s="98" t="s">
        <v>36</v>
      </c>
      <c r="D30" s="99">
        <v>5</v>
      </c>
      <c r="E30" s="314">
        <v>32.189399999999999</v>
      </c>
      <c r="F30" s="99">
        <v>9.7050000000000011E-2</v>
      </c>
      <c r="G30" s="99">
        <v>3.5305500000000003</v>
      </c>
      <c r="H30" s="99">
        <v>1.3550000000000001E-2</v>
      </c>
      <c r="I30" s="25"/>
    </row>
    <row r="31" spans="2:21">
      <c r="B31" s="302"/>
      <c r="C31" s="98" t="s">
        <v>85</v>
      </c>
      <c r="D31" s="99">
        <v>50</v>
      </c>
      <c r="E31" s="314">
        <v>18.3765</v>
      </c>
      <c r="F31" s="99">
        <v>4.4584999999999999</v>
      </c>
      <c r="G31" s="99">
        <v>0.15</v>
      </c>
      <c r="H31" s="99">
        <v>0.55000000000000004</v>
      </c>
      <c r="I31" s="25"/>
    </row>
    <row r="32" spans="2:21">
      <c r="B32" s="302"/>
      <c r="C32" s="98" t="s">
        <v>86</v>
      </c>
      <c r="D32" s="99">
        <v>30</v>
      </c>
      <c r="E32" s="314">
        <v>7.5630000000000006</v>
      </c>
      <c r="F32" s="99">
        <v>1.42</v>
      </c>
      <c r="G32" s="99">
        <v>0.10700000000000001</v>
      </c>
      <c r="H32" s="99">
        <v>0.45999999999999996</v>
      </c>
      <c r="I32" s="25"/>
    </row>
    <row r="33" spans="2:15">
      <c r="B33" s="302"/>
      <c r="C33" s="98" t="s">
        <v>21</v>
      </c>
      <c r="D33" s="99">
        <v>10</v>
      </c>
      <c r="E33" s="314">
        <v>60.876700000000007</v>
      </c>
      <c r="F33" s="99">
        <v>1.2800000000000002</v>
      </c>
      <c r="G33" s="99">
        <v>5.1567000000000007</v>
      </c>
      <c r="H33" s="99">
        <v>2.8233000000000001</v>
      </c>
      <c r="I33" s="25"/>
    </row>
    <row r="34" spans="2:15">
      <c r="B34" s="302"/>
      <c r="C34" s="98" t="s">
        <v>43</v>
      </c>
      <c r="D34" s="99">
        <v>25</v>
      </c>
      <c r="E34" s="314">
        <v>14.0975</v>
      </c>
      <c r="F34" s="99">
        <v>1.21875</v>
      </c>
      <c r="G34" s="99">
        <v>0.64249999999999996</v>
      </c>
      <c r="H34" s="99">
        <v>0.86</v>
      </c>
    </row>
    <row r="35" spans="2:15">
      <c r="B35" s="302"/>
      <c r="C35" s="145" t="s">
        <v>144</v>
      </c>
      <c r="D35" s="151">
        <v>25</v>
      </c>
      <c r="E35" s="191">
        <v>12.132199999999999</v>
      </c>
      <c r="F35" s="144">
        <v>2.9455</v>
      </c>
      <c r="G35" s="144">
        <v>1.2500000000000001E-2</v>
      </c>
      <c r="H35" s="144">
        <v>9.0749999999999997E-2</v>
      </c>
    </row>
    <row r="36" spans="2:15">
      <c r="B36" s="302"/>
      <c r="C36" s="98" t="s">
        <v>44</v>
      </c>
      <c r="D36" s="99">
        <v>25</v>
      </c>
      <c r="E36" s="314">
        <v>18.686499999999999</v>
      </c>
      <c r="F36" s="99">
        <v>3.0307499999999998</v>
      </c>
      <c r="G36" s="99">
        <v>0.375</v>
      </c>
      <c r="H36" s="99">
        <v>0.8</v>
      </c>
    </row>
    <row r="37" spans="2:15">
      <c r="B37" s="302"/>
      <c r="C37" s="98" t="s">
        <v>45</v>
      </c>
      <c r="D37" s="99">
        <v>50</v>
      </c>
      <c r="E37" s="314">
        <v>0.2</v>
      </c>
      <c r="F37" s="99">
        <v>0</v>
      </c>
      <c r="G37" s="99">
        <v>0</v>
      </c>
      <c r="H37" s="99">
        <v>0.05</v>
      </c>
    </row>
    <row r="38" spans="2:15">
      <c r="B38" s="145"/>
      <c r="C38" s="98" t="s">
        <v>20</v>
      </c>
      <c r="D38" s="99">
        <v>50</v>
      </c>
      <c r="E38" s="314">
        <v>123.1</v>
      </c>
      <c r="F38" s="99">
        <v>26.15</v>
      </c>
      <c r="G38" s="99">
        <v>1</v>
      </c>
      <c r="H38" s="99">
        <v>3.5750000000000002</v>
      </c>
    </row>
    <row r="39" spans="2:15" ht="15.75">
      <c r="B39" s="303"/>
      <c r="C39" s="145" t="s">
        <v>82</v>
      </c>
      <c r="D39" s="151">
        <v>100</v>
      </c>
      <c r="E39" s="191">
        <v>48.08</v>
      </c>
      <c r="F39" s="144">
        <v>13.48</v>
      </c>
      <c r="G39" s="144">
        <v>0</v>
      </c>
      <c r="H39" s="144">
        <v>0</v>
      </c>
    </row>
    <row r="40" spans="2:15" s="143" customFormat="1" ht="15" customHeight="1">
      <c r="B40" s="305"/>
      <c r="C40" s="153" t="s">
        <v>7</v>
      </c>
      <c r="D40" s="154"/>
      <c r="E40" s="289">
        <f>SUM(E24:E39)</f>
        <v>658.81960000000004</v>
      </c>
      <c r="F40" s="155">
        <f t="shared" ref="F40:H40" si="1">SUM(F24:F39)</f>
        <v>99.552949999999996</v>
      </c>
      <c r="G40" s="155">
        <f t="shared" si="1"/>
        <v>22.643649999999997</v>
      </c>
      <c r="H40" s="155">
        <f t="shared" si="1"/>
        <v>19.566199999999998</v>
      </c>
    </row>
    <row r="41" spans="2:15" ht="24" customHeight="1">
      <c r="B41" s="317" t="s">
        <v>10</v>
      </c>
      <c r="C41" s="301"/>
      <c r="D41" s="163" t="s">
        <v>1</v>
      </c>
      <c r="E41" s="282" t="s">
        <v>2</v>
      </c>
      <c r="F41" s="163" t="s">
        <v>3</v>
      </c>
      <c r="G41" s="142" t="s">
        <v>4</v>
      </c>
      <c r="H41" s="142" t="s">
        <v>5</v>
      </c>
    </row>
    <row r="42" spans="2:15" s="143" customFormat="1">
      <c r="B42" s="302" t="s">
        <v>6</v>
      </c>
      <c r="C42" s="164" t="s">
        <v>153</v>
      </c>
      <c r="D42" s="151">
        <v>125</v>
      </c>
      <c r="E42" s="191">
        <v>97.5</v>
      </c>
      <c r="F42" s="144">
        <v>8.66</v>
      </c>
      <c r="G42" s="144">
        <v>4.2300000000000004</v>
      </c>
      <c r="H42" s="144">
        <v>5.51</v>
      </c>
      <c r="J42" s="204"/>
      <c r="K42" s="192"/>
      <c r="L42" s="192"/>
      <c r="M42" s="192"/>
      <c r="N42" s="192"/>
      <c r="O42" s="192"/>
    </row>
    <row r="43" spans="2:15" s="143" customFormat="1">
      <c r="B43" s="302" t="s">
        <v>15</v>
      </c>
      <c r="C43" s="164" t="s">
        <v>96</v>
      </c>
      <c r="D43" s="151">
        <v>125</v>
      </c>
      <c r="E43" s="191">
        <v>46.6</v>
      </c>
      <c r="F43" s="144">
        <v>7.39</v>
      </c>
      <c r="G43" s="144">
        <v>1.06</v>
      </c>
      <c r="H43" s="144">
        <v>1.1599999999999999</v>
      </c>
      <c r="J43" s="204"/>
      <c r="K43" s="192"/>
      <c r="L43" s="192"/>
      <c r="M43" s="192"/>
      <c r="N43" s="192"/>
      <c r="O43" s="192"/>
    </row>
    <row r="44" spans="2:15" s="143" customFormat="1">
      <c r="B44" s="145"/>
      <c r="C44" s="168" t="s">
        <v>155</v>
      </c>
      <c r="D44" s="151">
        <v>50</v>
      </c>
      <c r="E44" s="283">
        <v>9.59</v>
      </c>
      <c r="F44" s="223">
        <v>19.2</v>
      </c>
      <c r="G44" s="223">
        <v>9.59</v>
      </c>
      <c r="H44" s="224">
        <v>2.75</v>
      </c>
    </row>
    <row r="45" spans="2:15" s="143" customFormat="1">
      <c r="B45" s="145"/>
      <c r="C45" s="168" t="s">
        <v>154</v>
      </c>
      <c r="D45" s="151">
        <v>100</v>
      </c>
      <c r="E45" s="205">
        <v>156</v>
      </c>
      <c r="F45" s="147">
        <v>8.74</v>
      </c>
      <c r="G45" s="147">
        <v>10.8</v>
      </c>
      <c r="H45" s="167">
        <v>4.99</v>
      </c>
    </row>
    <row r="46" spans="2:15" ht="15.75">
      <c r="B46" s="303"/>
      <c r="C46" s="168" t="s">
        <v>64</v>
      </c>
      <c r="D46" s="169">
        <v>50</v>
      </c>
      <c r="E46" s="292">
        <v>28.195</v>
      </c>
      <c r="F46" s="157">
        <v>2.4375</v>
      </c>
      <c r="G46" s="157">
        <v>1.2849999999999999</v>
      </c>
      <c r="H46" s="157">
        <v>1.72</v>
      </c>
    </row>
    <row r="47" spans="2:15" ht="15.75">
      <c r="B47" s="303"/>
      <c r="C47" s="145" t="s">
        <v>144</v>
      </c>
      <c r="D47" s="151">
        <v>50</v>
      </c>
      <c r="E47" s="191">
        <v>24.264400000000002</v>
      </c>
      <c r="F47" s="144">
        <v>5.891</v>
      </c>
      <c r="G47" s="144">
        <v>2.5000000000000001E-2</v>
      </c>
      <c r="H47" s="144">
        <v>0.18149999999999999</v>
      </c>
    </row>
    <row r="48" spans="2:15" ht="15.75">
      <c r="B48" s="303"/>
      <c r="C48" s="168" t="s">
        <v>44</v>
      </c>
      <c r="D48" s="169">
        <v>50</v>
      </c>
      <c r="E48" s="292">
        <v>37.372999999999998</v>
      </c>
      <c r="F48" s="157">
        <v>6.0614999999999997</v>
      </c>
      <c r="G48" s="157">
        <v>0.75</v>
      </c>
      <c r="H48" s="157">
        <v>1.6</v>
      </c>
    </row>
    <row r="49" spans="2:12">
      <c r="B49" s="302"/>
      <c r="C49" s="168" t="s">
        <v>45</v>
      </c>
      <c r="D49" s="157">
        <v>50</v>
      </c>
      <c r="E49" s="292">
        <v>0.2</v>
      </c>
      <c r="F49" s="157">
        <v>0</v>
      </c>
      <c r="G49" s="157">
        <v>0</v>
      </c>
      <c r="H49" s="157">
        <v>0.05</v>
      </c>
    </row>
    <row r="50" spans="2:12" ht="15.75">
      <c r="B50" s="303"/>
      <c r="C50" s="168" t="s">
        <v>20</v>
      </c>
      <c r="D50" s="151">
        <v>50</v>
      </c>
      <c r="E50" s="287">
        <v>123.1</v>
      </c>
      <c r="F50" s="151">
        <v>26.15</v>
      </c>
      <c r="G50" s="151">
        <v>1</v>
      </c>
      <c r="H50" s="151">
        <v>3.5750000000000002</v>
      </c>
    </row>
    <row r="51" spans="2:12" ht="15.75">
      <c r="B51" s="303"/>
      <c r="C51" s="24" t="s">
        <v>67</v>
      </c>
      <c r="D51" s="88">
        <v>50</v>
      </c>
      <c r="E51" s="315">
        <v>15.1</v>
      </c>
      <c r="F51" s="88">
        <v>3.72</v>
      </c>
      <c r="G51" s="88">
        <v>0.05</v>
      </c>
      <c r="H51" s="88">
        <v>0.6</v>
      </c>
    </row>
    <row r="52" spans="2:12" s="143" customFormat="1" ht="15" customHeight="1">
      <c r="B52" s="305"/>
      <c r="C52" s="153" t="s">
        <v>7</v>
      </c>
      <c r="D52" s="154"/>
      <c r="E52" s="289">
        <f>SUM(E42:E51)</f>
        <v>537.92240000000004</v>
      </c>
      <c r="F52" s="155">
        <f>SUM(F42:F51)</f>
        <v>88.25</v>
      </c>
      <c r="G52" s="155">
        <f>SUM(G42:G51)</f>
        <v>28.79</v>
      </c>
      <c r="H52" s="155">
        <f>SUM(H42:H51)</f>
        <v>22.136500000000002</v>
      </c>
    </row>
    <row r="53" spans="2:12" ht="24" customHeight="1">
      <c r="B53" s="317" t="s">
        <v>11</v>
      </c>
      <c r="C53" s="301"/>
      <c r="D53" s="163" t="s">
        <v>1</v>
      </c>
      <c r="E53" s="313" t="s">
        <v>2</v>
      </c>
      <c r="F53" s="163" t="s">
        <v>3</v>
      </c>
      <c r="G53" s="163" t="s">
        <v>4</v>
      </c>
      <c r="H53" s="163" t="s">
        <v>5</v>
      </c>
    </row>
    <row r="54" spans="2:12">
      <c r="B54" s="302" t="s">
        <v>6</v>
      </c>
      <c r="C54" s="379" t="s">
        <v>149</v>
      </c>
      <c r="D54" s="310"/>
      <c r="E54" s="283"/>
      <c r="F54" s="223"/>
      <c r="G54" s="223"/>
      <c r="H54" s="223"/>
      <c r="I54" s="44"/>
      <c r="J54" s="44"/>
      <c r="K54" s="44"/>
      <c r="L54" s="44"/>
    </row>
    <row r="55" spans="2:12">
      <c r="B55" s="302" t="s">
        <v>15</v>
      </c>
      <c r="C55" s="379"/>
      <c r="D55" s="310"/>
      <c r="E55" s="284"/>
      <c r="F55" s="228"/>
      <c r="G55" s="228"/>
      <c r="H55" s="228"/>
      <c r="I55" s="44"/>
      <c r="J55" s="44"/>
      <c r="K55" s="44"/>
      <c r="L55" s="44"/>
    </row>
    <row r="56" spans="2:12">
      <c r="B56" s="302"/>
      <c r="C56" s="379"/>
      <c r="D56" s="310"/>
      <c r="E56" s="284"/>
      <c r="F56" s="228"/>
      <c r="G56" s="228"/>
      <c r="H56" s="228"/>
      <c r="I56" s="44"/>
      <c r="J56" s="44"/>
      <c r="K56" s="44"/>
      <c r="L56" s="44"/>
    </row>
    <row r="57" spans="2:12">
      <c r="B57" s="302"/>
      <c r="C57" s="379"/>
      <c r="D57" s="310"/>
      <c r="E57" s="284"/>
      <c r="F57" s="228"/>
      <c r="G57" s="228"/>
      <c r="H57" s="228"/>
      <c r="I57" s="44"/>
      <c r="J57" s="44"/>
      <c r="K57" s="44"/>
      <c r="L57" s="44"/>
    </row>
    <row r="58" spans="2:12">
      <c r="B58" s="302"/>
      <c r="C58" s="379"/>
      <c r="D58" s="310"/>
      <c r="E58" s="284"/>
      <c r="F58" s="228"/>
      <c r="G58" s="228"/>
      <c r="H58" s="228"/>
      <c r="I58" s="44"/>
      <c r="J58" s="44"/>
      <c r="K58" s="44"/>
      <c r="L58" s="44"/>
    </row>
    <row r="59" spans="2:12">
      <c r="B59" s="302"/>
      <c r="C59" s="379"/>
      <c r="D59" s="310"/>
      <c r="E59" s="284"/>
      <c r="F59" s="228"/>
      <c r="G59" s="228"/>
      <c r="H59" s="228"/>
      <c r="I59" s="44"/>
      <c r="J59" s="44"/>
      <c r="K59" s="44"/>
      <c r="L59" s="44"/>
    </row>
    <row r="60" spans="2:12">
      <c r="B60" s="302"/>
      <c r="C60" s="379"/>
      <c r="D60" s="310"/>
      <c r="E60" s="284"/>
      <c r="F60" s="228"/>
      <c r="G60" s="228"/>
      <c r="H60" s="228"/>
      <c r="I60" s="44"/>
      <c r="J60" s="274"/>
      <c r="K60" s="44"/>
      <c r="L60" s="44"/>
    </row>
    <row r="61" spans="2:12">
      <c r="B61" s="302"/>
      <c r="C61" s="379"/>
      <c r="D61" s="310"/>
      <c r="E61" s="284"/>
      <c r="F61" s="228"/>
      <c r="G61" s="228"/>
      <c r="H61" s="228"/>
      <c r="I61" s="44"/>
      <c r="J61" s="44"/>
      <c r="K61" s="44"/>
      <c r="L61" s="44"/>
    </row>
    <row r="62" spans="2:12">
      <c r="B62" s="302"/>
      <c r="C62" s="379"/>
      <c r="D62" s="310"/>
      <c r="E62" s="284"/>
      <c r="F62" s="228"/>
      <c r="G62" s="228"/>
      <c r="H62" s="228"/>
      <c r="I62" s="44"/>
      <c r="J62" s="44"/>
      <c r="K62" s="44"/>
      <c r="L62" s="44"/>
    </row>
    <row r="63" spans="2:12">
      <c r="B63" s="302"/>
      <c r="C63" s="379"/>
      <c r="D63" s="310"/>
      <c r="E63" s="284"/>
      <c r="F63" s="228"/>
      <c r="G63" s="228"/>
      <c r="H63" s="228"/>
      <c r="I63" s="44"/>
      <c r="J63" s="44"/>
      <c r="K63" s="44"/>
      <c r="L63" s="44"/>
    </row>
    <row r="64" spans="2:12">
      <c r="B64" s="302"/>
      <c r="C64" s="379"/>
      <c r="D64" s="310"/>
      <c r="E64" s="284"/>
      <c r="F64" s="228"/>
      <c r="G64" s="228"/>
      <c r="H64" s="228"/>
      <c r="I64" s="44"/>
      <c r="J64" s="44"/>
      <c r="K64" s="44"/>
      <c r="L64" s="44"/>
    </row>
    <row r="65" spans="2:13">
      <c r="B65" s="302"/>
      <c r="C65" s="379"/>
      <c r="D65" s="310"/>
      <c r="E65" s="284"/>
      <c r="F65" s="228"/>
      <c r="G65" s="228"/>
      <c r="H65" s="228"/>
      <c r="I65" s="44"/>
      <c r="J65" s="44"/>
      <c r="K65" s="44"/>
      <c r="L65" s="44"/>
    </row>
    <row r="66" spans="2:13">
      <c r="B66" s="302"/>
      <c r="C66" s="379"/>
      <c r="D66" s="310"/>
      <c r="E66" s="284"/>
      <c r="F66" s="228"/>
      <c r="G66" s="228"/>
      <c r="H66" s="228"/>
      <c r="I66" s="44"/>
      <c r="J66" s="44"/>
      <c r="K66" s="44"/>
      <c r="L66" s="44"/>
    </row>
    <row r="67" spans="2:13">
      <c r="B67" s="302"/>
      <c r="C67" s="379"/>
      <c r="D67" s="310"/>
      <c r="E67" s="284"/>
      <c r="F67" s="228"/>
      <c r="G67" s="228"/>
      <c r="H67" s="228"/>
      <c r="I67" s="44"/>
      <c r="J67" s="44"/>
      <c r="K67" s="44"/>
      <c r="L67" s="44"/>
    </row>
    <row r="68" spans="2:13">
      <c r="B68" s="302"/>
      <c r="C68" s="379"/>
      <c r="D68" s="310"/>
      <c r="E68" s="284"/>
      <c r="F68" s="228"/>
      <c r="G68" s="228"/>
      <c r="H68" s="228"/>
      <c r="I68" s="44"/>
      <c r="J68" s="44"/>
      <c r="K68" s="44"/>
      <c r="L68" s="44"/>
    </row>
    <row r="69" spans="2:13" ht="15.75">
      <c r="B69" s="303"/>
      <c r="C69" s="379"/>
      <c r="D69" s="319"/>
      <c r="E69" s="283"/>
      <c r="F69" s="223"/>
      <c r="G69" s="223"/>
      <c r="H69" s="223"/>
      <c r="I69" s="44"/>
      <c r="J69" s="44"/>
      <c r="K69" s="44"/>
      <c r="L69" s="44"/>
    </row>
    <row r="70" spans="2:13" s="143" customFormat="1" ht="15.75" customHeight="1">
      <c r="B70" s="304"/>
      <c r="C70" s="153" t="s">
        <v>7</v>
      </c>
      <c r="D70" s="154"/>
      <c r="E70" s="289">
        <f>SUM(E54:E69)</f>
        <v>0</v>
      </c>
      <c r="F70" s="155">
        <f t="shared" ref="F70:H70" si="2">SUM(F54:F69)</f>
        <v>0</v>
      </c>
      <c r="G70" s="155">
        <f t="shared" si="2"/>
        <v>0</v>
      </c>
      <c r="H70" s="155">
        <f t="shared" si="2"/>
        <v>0</v>
      </c>
    </row>
    <row r="71" spans="2:13" ht="24" customHeight="1">
      <c r="B71" s="300" t="s">
        <v>12</v>
      </c>
      <c r="C71" s="301"/>
      <c r="D71" s="163" t="s">
        <v>1</v>
      </c>
      <c r="E71" s="313" t="s">
        <v>2</v>
      </c>
      <c r="F71" s="163" t="s">
        <v>3</v>
      </c>
      <c r="G71" s="163" t="s">
        <v>4</v>
      </c>
      <c r="H71" s="163" t="s">
        <v>5</v>
      </c>
    </row>
    <row r="72" spans="2:13">
      <c r="B72" s="302" t="s">
        <v>6</v>
      </c>
      <c r="C72" s="302" t="s">
        <v>156</v>
      </c>
      <c r="D72" s="151">
        <v>50</v>
      </c>
      <c r="E72" s="287">
        <v>97.3</v>
      </c>
      <c r="F72" s="242">
        <v>0.26700000000000002</v>
      </c>
      <c r="G72" s="242">
        <v>6.11</v>
      </c>
      <c r="H72" s="242">
        <v>10.199999999999999</v>
      </c>
    </row>
    <row r="73" spans="2:13">
      <c r="B73" s="302" t="s">
        <v>15</v>
      </c>
      <c r="C73" s="302" t="s">
        <v>97</v>
      </c>
      <c r="D73" s="151">
        <v>60</v>
      </c>
      <c r="E73" s="287">
        <v>27.9</v>
      </c>
      <c r="F73" s="242">
        <v>3.84</v>
      </c>
      <c r="G73" s="242">
        <v>0.95799999999999996</v>
      </c>
      <c r="H73" s="242">
        <v>0.71</v>
      </c>
    </row>
    <row r="74" spans="2:13">
      <c r="B74" s="302"/>
      <c r="C74" s="145" t="s">
        <v>19</v>
      </c>
      <c r="D74" s="151">
        <v>60</v>
      </c>
      <c r="E74" s="287">
        <v>45.920400000000001</v>
      </c>
      <c r="F74" s="242">
        <v>9.5076000000000001</v>
      </c>
      <c r="G74" s="242">
        <v>0.36599999999999999</v>
      </c>
      <c r="H74" s="242">
        <v>1.4177999999999999</v>
      </c>
      <c r="I74" s="25"/>
      <c r="J74" s="25"/>
      <c r="K74" s="25"/>
    </row>
    <row r="75" spans="2:13" ht="15.75">
      <c r="B75" s="303"/>
      <c r="C75" s="320" t="s">
        <v>22</v>
      </c>
      <c r="D75" s="6">
        <v>60</v>
      </c>
      <c r="E75" s="12">
        <v>77.2</v>
      </c>
      <c r="F75" s="12">
        <v>17.2</v>
      </c>
      <c r="G75" s="12">
        <v>0.159</v>
      </c>
      <c r="H75" s="12">
        <v>1.5</v>
      </c>
      <c r="I75" s="25"/>
      <c r="J75" s="25"/>
      <c r="K75" s="25"/>
      <c r="L75" s="25"/>
      <c r="M75" s="25"/>
    </row>
    <row r="76" spans="2:13" ht="15.75">
      <c r="B76" s="303"/>
      <c r="C76" s="145" t="s">
        <v>42</v>
      </c>
      <c r="D76" s="151">
        <v>100</v>
      </c>
      <c r="E76" s="287">
        <v>59</v>
      </c>
      <c r="F76" s="242">
        <v>3.36</v>
      </c>
      <c r="G76" s="242">
        <v>1.6</v>
      </c>
      <c r="H76" s="242">
        <v>5.4</v>
      </c>
      <c r="I76" s="25"/>
      <c r="J76" s="25"/>
      <c r="K76" s="25"/>
      <c r="L76" s="25"/>
      <c r="M76" s="25"/>
    </row>
    <row r="77" spans="2:13" ht="15.75">
      <c r="B77" s="303"/>
      <c r="C77" s="145" t="s">
        <v>87</v>
      </c>
      <c r="D77" s="151">
        <v>50</v>
      </c>
      <c r="E77" s="287">
        <v>77.715000000000003</v>
      </c>
      <c r="F77" s="242">
        <v>2.5674999999999999</v>
      </c>
      <c r="G77" s="242">
        <v>7.0279999999999996</v>
      </c>
      <c r="H77" s="242">
        <v>1.0994999999999999</v>
      </c>
      <c r="I77" s="25"/>
      <c r="J77" s="25"/>
      <c r="K77" s="25"/>
      <c r="L77" s="25"/>
      <c r="M77" s="25"/>
    </row>
    <row r="78" spans="2:13" ht="15.75">
      <c r="B78" s="303"/>
      <c r="C78" s="145" t="s">
        <v>36</v>
      </c>
      <c r="D78" s="151">
        <v>5</v>
      </c>
      <c r="E78" s="287">
        <v>32.189399999999999</v>
      </c>
      <c r="F78" s="242">
        <v>9.7050000000000011E-2</v>
      </c>
      <c r="G78" s="242">
        <v>3.5305500000000003</v>
      </c>
      <c r="H78" s="242">
        <v>1.3550000000000001E-2</v>
      </c>
      <c r="I78" s="25"/>
      <c r="J78" s="25"/>
      <c r="K78" s="25"/>
      <c r="L78" s="25"/>
      <c r="M78" s="25"/>
    </row>
    <row r="79" spans="2:13" ht="15.75">
      <c r="B79" s="303"/>
      <c r="C79" s="145" t="s">
        <v>88</v>
      </c>
      <c r="D79" s="151">
        <v>50</v>
      </c>
      <c r="E79" s="287">
        <v>12.7765</v>
      </c>
      <c r="F79" s="242">
        <v>1.1775</v>
      </c>
      <c r="G79" s="242">
        <v>0.78</v>
      </c>
      <c r="H79" s="242">
        <v>0.49249999999999999</v>
      </c>
      <c r="I79" s="25"/>
      <c r="J79" s="25"/>
      <c r="K79" s="25"/>
      <c r="L79" s="25"/>
      <c r="M79" s="25"/>
    </row>
    <row r="80" spans="2:13" ht="15.75">
      <c r="B80" s="303"/>
      <c r="C80" s="145" t="s">
        <v>89</v>
      </c>
      <c r="D80" s="151">
        <v>30</v>
      </c>
      <c r="E80" s="287">
        <v>13.208</v>
      </c>
      <c r="F80" s="242">
        <v>2.9350000000000005</v>
      </c>
      <c r="G80" s="242">
        <v>0.18000000000000005</v>
      </c>
      <c r="H80" s="242">
        <v>0.47000000000000003</v>
      </c>
    </row>
    <row r="81" spans="2:8" ht="15.75">
      <c r="B81" s="303"/>
      <c r="C81" s="168" t="s">
        <v>21</v>
      </c>
      <c r="D81" s="157">
        <v>5</v>
      </c>
      <c r="E81" s="292">
        <v>30.58</v>
      </c>
      <c r="F81" s="275">
        <v>0.65</v>
      </c>
      <c r="G81" s="275">
        <v>2.67</v>
      </c>
      <c r="H81" s="275">
        <v>1.28</v>
      </c>
    </row>
    <row r="82" spans="2:8">
      <c r="B82" s="145"/>
      <c r="C82" s="145" t="s">
        <v>43</v>
      </c>
      <c r="D82" s="150">
        <v>25</v>
      </c>
      <c r="E82" s="287">
        <v>14.0975</v>
      </c>
      <c r="F82" s="242">
        <v>1.21875</v>
      </c>
      <c r="G82" s="242">
        <v>0.64249999999999996</v>
      </c>
      <c r="H82" s="242">
        <v>0.86</v>
      </c>
    </row>
    <row r="83" spans="2:8">
      <c r="B83" s="145"/>
      <c r="C83" s="145" t="s">
        <v>144</v>
      </c>
      <c r="D83" s="150">
        <v>25</v>
      </c>
      <c r="E83" s="287">
        <v>12.132199999999999</v>
      </c>
      <c r="F83" s="242">
        <v>2.9455</v>
      </c>
      <c r="G83" s="242">
        <v>1.2500000000000001E-2</v>
      </c>
      <c r="H83" s="242">
        <v>9.0749999999999997E-2</v>
      </c>
    </row>
    <row r="84" spans="2:8" ht="15.75">
      <c r="B84" s="303"/>
      <c r="C84" s="145" t="s">
        <v>44</v>
      </c>
      <c r="D84" s="151">
        <v>25</v>
      </c>
      <c r="E84" s="287">
        <v>18.686499999999999</v>
      </c>
      <c r="F84" s="242">
        <v>3.0307499999999998</v>
      </c>
      <c r="G84" s="242">
        <v>0.375</v>
      </c>
      <c r="H84" s="242">
        <v>0.8</v>
      </c>
    </row>
    <row r="85" spans="2:8" ht="15.75">
      <c r="B85" s="303"/>
      <c r="C85" s="145" t="s">
        <v>45</v>
      </c>
      <c r="D85" s="151">
        <v>50</v>
      </c>
      <c r="E85" s="287">
        <v>0.2</v>
      </c>
      <c r="F85" s="242">
        <v>0</v>
      </c>
      <c r="G85" s="242">
        <v>0</v>
      </c>
      <c r="H85" s="242">
        <v>0.05</v>
      </c>
    </row>
    <row r="86" spans="2:8" ht="15.75">
      <c r="B86" s="303"/>
      <c r="C86" s="145" t="s">
        <v>20</v>
      </c>
      <c r="D86" s="151">
        <v>50</v>
      </c>
      <c r="E86" s="287">
        <v>123.1</v>
      </c>
      <c r="F86" s="242">
        <v>26.15</v>
      </c>
      <c r="G86" s="242">
        <v>1</v>
      </c>
      <c r="H86" s="242">
        <v>3.5750000000000002</v>
      </c>
    </row>
    <row r="87" spans="2:8">
      <c r="B87" s="145"/>
      <c r="C87" s="145" t="s">
        <v>9</v>
      </c>
      <c r="D87" s="151">
        <v>50</v>
      </c>
      <c r="E87" s="287">
        <v>19.988</v>
      </c>
      <c r="F87" s="242">
        <v>5.97</v>
      </c>
      <c r="G87" s="242">
        <v>0</v>
      </c>
      <c r="H87" s="242">
        <v>0.15</v>
      </c>
    </row>
    <row r="88" spans="2:8" ht="15.75">
      <c r="B88" s="305"/>
      <c r="C88" s="153" t="s">
        <v>7</v>
      </c>
      <c r="D88" s="154"/>
      <c r="E88" s="316">
        <f>SUM(E72:E87)</f>
        <v>661.99350000000004</v>
      </c>
      <c r="F88" s="188">
        <f>SUM(F72:F87)</f>
        <v>80.916650000000004</v>
      </c>
      <c r="G88" s="188">
        <f>SUM(G72:G87)</f>
        <v>25.411550000000002</v>
      </c>
      <c r="H88" s="188">
        <f>SUM(H72:H87)</f>
        <v>28.109099999999998</v>
      </c>
    </row>
    <row r="89" spans="2:8" ht="15.75">
      <c r="B89" s="98"/>
      <c r="C89" s="311" t="s">
        <v>13</v>
      </c>
      <c r="D89" s="98"/>
      <c r="E89" s="299">
        <f>AVERAGE(E22,E40,E52,E88)</f>
        <v>624.19785000000002</v>
      </c>
      <c r="F89" s="299">
        <f t="shared" ref="F89:H89" si="3">AVERAGE(F22,F40,F52,F88)</f>
        <v>92.038662500000001</v>
      </c>
      <c r="G89" s="299">
        <f t="shared" si="3"/>
        <v>24.265137500000002</v>
      </c>
      <c r="H89" s="299">
        <f t="shared" si="3"/>
        <v>22.896100000000001</v>
      </c>
    </row>
    <row r="90" spans="2:8" ht="15.75">
      <c r="B90" s="376" t="s">
        <v>116</v>
      </c>
      <c r="C90" s="376"/>
      <c r="D90" s="376"/>
      <c r="E90" s="35"/>
      <c r="F90" s="35"/>
      <c r="G90" s="35"/>
      <c r="H90" s="35"/>
    </row>
    <row r="91" spans="2:8">
      <c r="B91" s="377" t="s">
        <v>108</v>
      </c>
      <c r="C91" s="377"/>
      <c r="D91" s="377"/>
    </row>
    <row r="92" spans="2:8">
      <c r="B92" s="377" t="s">
        <v>109</v>
      </c>
      <c r="C92" s="377"/>
      <c r="D92" s="377"/>
      <c r="H92" s="143"/>
    </row>
    <row r="93" spans="2:8" ht="33" customHeight="1">
      <c r="B93" s="378" t="s">
        <v>118</v>
      </c>
      <c r="C93" s="378"/>
      <c r="D93" s="378"/>
    </row>
    <row r="94" spans="2:8" ht="15.75">
      <c r="B94" s="376" t="s">
        <v>117</v>
      </c>
      <c r="C94" s="376"/>
      <c r="D94" s="376"/>
    </row>
    <row r="95" spans="2:8">
      <c r="B95" s="312" t="s">
        <v>112</v>
      </c>
      <c r="C95" s="377" t="s">
        <v>115</v>
      </c>
      <c r="D95" s="377"/>
    </row>
    <row r="96" spans="2:8">
      <c r="B96" s="312" t="s">
        <v>113</v>
      </c>
      <c r="C96" s="377" t="s">
        <v>114</v>
      </c>
      <c r="D96" s="377"/>
    </row>
    <row r="97" spans="2:4">
      <c r="B97" s="312" t="s">
        <v>107</v>
      </c>
      <c r="C97" s="377"/>
      <c r="D97" s="377"/>
    </row>
    <row r="98" spans="2:4" ht="15.75">
      <c r="B98" s="376" t="s">
        <v>110</v>
      </c>
      <c r="C98" s="376"/>
      <c r="D98" s="376"/>
    </row>
    <row r="99" spans="2:4">
      <c r="B99" s="377" t="s">
        <v>111</v>
      </c>
      <c r="C99" s="377"/>
      <c r="D99" s="377"/>
    </row>
  </sheetData>
  <mergeCells count="13">
    <mergeCell ref="B1:C4"/>
    <mergeCell ref="D1:D5"/>
    <mergeCell ref="B90:D90"/>
    <mergeCell ref="B91:D91"/>
    <mergeCell ref="B92:D92"/>
    <mergeCell ref="C54:C69"/>
    <mergeCell ref="B98:D98"/>
    <mergeCell ref="B99:D99"/>
    <mergeCell ref="B93:D93"/>
    <mergeCell ref="B94:D94"/>
    <mergeCell ref="C95:D95"/>
    <mergeCell ref="C96:D96"/>
    <mergeCell ref="C97:D97"/>
  </mergeCells>
  <pageMargins left="0.7" right="0.7" top="0.75" bottom="0.75" header="0.3" footer="0.3"/>
  <pageSetup paperSize="9" scale="4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92"/>
  <sheetViews>
    <sheetView topLeftCell="A19" zoomScale="90" zoomScaleNormal="90" workbookViewId="0">
      <selection activeCell="L85" sqref="L85"/>
    </sheetView>
  </sheetViews>
  <sheetFormatPr defaultRowHeight="15"/>
  <cols>
    <col min="1" max="1" width="8.7109375" style="46"/>
    <col min="2" max="2" width="25.5703125" style="46" customWidth="1"/>
    <col min="3" max="3" width="54.42578125" style="44" customWidth="1"/>
    <col min="4" max="8" width="15.5703125" style="44" customWidth="1"/>
    <col min="9" max="258" width="9.28515625" style="46"/>
    <col min="259" max="259" width="37.7109375" style="46" customWidth="1"/>
    <col min="260" max="261" width="14.28515625" style="46" customWidth="1"/>
    <col min="262" max="262" width="13.5703125" style="46" customWidth="1"/>
    <col min="263" max="263" width="15.7109375" style="46" customWidth="1"/>
    <col min="264" max="264" width="15.5703125" style="46" customWidth="1"/>
    <col min="265" max="514" width="9.28515625" style="46"/>
    <col min="515" max="515" width="37.7109375" style="46" customWidth="1"/>
    <col min="516" max="517" width="14.28515625" style="46" customWidth="1"/>
    <col min="518" max="518" width="13.5703125" style="46" customWidth="1"/>
    <col min="519" max="519" width="15.7109375" style="46" customWidth="1"/>
    <col min="520" max="520" width="15.5703125" style="46" customWidth="1"/>
    <col min="521" max="770" width="9.28515625" style="46"/>
    <col min="771" max="771" width="37.7109375" style="46" customWidth="1"/>
    <col min="772" max="773" width="14.28515625" style="46" customWidth="1"/>
    <col min="774" max="774" width="13.5703125" style="46" customWidth="1"/>
    <col min="775" max="775" width="15.7109375" style="46" customWidth="1"/>
    <col min="776" max="776" width="15.5703125" style="46" customWidth="1"/>
    <col min="777" max="1026" width="9.28515625" style="46"/>
    <col min="1027" max="1027" width="37.7109375" style="46" customWidth="1"/>
    <col min="1028" max="1029" width="14.28515625" style="46" customWidth="1"/>
    <col min="1030" max="1030" width="13.5703125" style="46" customWidth="1"/>
    <col min="1031" max="1031" width="15.7109375" style="46" customWidth="1"/>
    <col min="1032" max="1032" width="15.5703125" style="46" customWidth="1"/>
    <col min="1033" max="1282" width="9.28515625" style="46"/>
    <col min="1283" max="1283" width="37.7109375" style="46" customWidth="1"/>
    <col min="1284" max="1285" width="14.28515625" style="46" customWidth="1"/>
    <col min="1286" max="1286" width="13.5703125" style="46" customWidth="1"/>
    <col min="1287" max="1287" width="15.7109375" style="46" customWidth="1"/>
    <col min="1288" max="1288" width="15.5703125" style="46" customWidth="1"/>
    <col min="1289" max="1538" width="9.28515625" style="46"/>
    <col min="1539" max="1539" width="37.7109375" style="46" customWidth="1"/>
    <col min="1540" max="1541" width="14.28515625" style="46" customWidth="1"/>
    <col min="1542" max="1542" width="13.5703125" style="46" customWidth="1"/>
    <col min="1543" max="1543" width="15.7109375" style="46" customWidth="1"/>
    <col min="1544" max="1544" width="15.5703125" style="46" customWidth="1"/>
    <col min="1545" max="1794" width="9.28515625" style="46"/>
    <col min="1795" max="1795" width="37.7109375" style="46" customWidth="1"/>
    <col min="1796" max="1797" width="14.28515625" style="46" customWidth="1"/>
    <col min="1798" max="1798" width="13.5703125" style="46" customWidth="1"/>
    <col min="1799" max="1799" width="15.7109375" style="46" customWidth="1"/>
    <col min="1800" max="1800" width="15.5703125" style="46" customWidth="1"/>
    <col min="1801" max="2050" width="9.28515625" style="46"/>
    <col min="2051" max="2051" width="37.7109375" style="46" customWidth="1"/>
    <col min="2052" max="2053" width="14.28515625" style="46" customWidth="1"/>
    <col min="2054" max="2054" width="13.5703125" style="46" customWidth="1"/>
    <col min="2055" max="2055" width="15.7109375" style="46" customWidth="1"/>
    <col min="2056" max="2056" width="15.5703125" style="46" customWidth="1"/>
    <col min="2057" max="2306" width="9.28515625" style="46"/>
    <col min="2307" max="2307" width="37.7109375" style="46" customWidth="1"/>
    <col min="2308" max="2309" width="14.28515625" style="46" customWidth="1"/>
    <col min="2310" max="2310" width="13.5703125" style="46" customWidth="1"/>
    <col min="2311" max="2311" width="15.7109375" style="46" customWidth="1"/>
    <col min="2312" max="2312" width="15.5703125" style="46" customWidth="1"/>
    <col min="2313" max="2562" width="9.28515625" style="46"/>
    <col min="2563" max="2563" width="37.7109375" style="46" customWidth="1"/>
    <col min="2564" max="2565" width="14.28515625" style="46" customWidth="1"/>
    <col min="2566" max="2566" width="13.5703125" style="46" customWidth="1"/>
    <col min="2567" max="2567" width="15.7109375" style="46" customWidth="1"/>
    <col min="2568" max="2568" width="15.5703125" style="46" customWidth="1"/>
    <col min="2569" max="2818" width="9.28515625" style="46"/>
    <col min="2819" max="2819" width="37.7109375" style="46" customWidth="1"/>
    <col min="2820" max="2821" width="14.28515625" style="46" customWidth="1"/>
    <col min="2822" max="2822" width="13.5703125" style="46" customWidth="1"/>
    <col min="2823" max="2823" width="15.7109375" style="46" customWidth="1"/>
    <col min="2824" max="2824" width="15.5703125" style="46" customWidth="1"/>
    <col min="2825" max="3074" width="9.28515625" style="46"/>
    <col min="3075" max="3075" width="37.7109375" style="46" customWidth="1"/>
    <col min="3076" max="3077" width="14.28515625" style="46" customWidth="1"/>
    <col min="3078" max="3078" width="13.5703125" style="46" customWidth="1"/>
    <col min="3079" max="3079" width="15.7109375" style="46" customWidth="1"/>
    <col min="3080" max="3080" width="15.5703125" style="46" customWidth="1"/>
    <col min="3081" max="3330" width="9.28515625" style="46"/>
    <col min="3331" max="3331" width="37.7109375" style="46" customWidth="1"/>
    <col min="3332" max="3333" width="14.28515625" style="46" customWidth="1"/>
    <col min="3334" max="3334" width="13.5703125" style="46" customWidth="1"/>
    <col min="3335" max="3335" width="15.7109375" style="46" customWidth="1"/>
    <col min="3336" max="3336" width="15.5703125" style="46" customWidth="1"/>
    <col min="3337" max="3586" width="9.28515625" style="46"/>
    <col min="3587" max="3587" width="37.7109375" style="46" customWidth="1"/>
    <col min="3588" max="3589" width="14.28515625" style="46" customWidth="1"/>
    <col min="3590" max="3590" width="13.5703125" style="46" customWidth="1"/>
    <col min="3591" max="3591" width="15.7109375" style="46" customWidth="1"/>
    <col min="3592" max="3592" width="15.5703125" style="46" customWidth="1"/>
    <col min="3593" max="3842" width="9.28515625" style="46"/>
    <col min="3843" max="3843" width="37.7109375" style="46" customWidth="1"/>
    <col min="3844" max="3845" width="14.28515625" style="46" customWidth="1"/>
    <col min="3846" max="3846" width="13.5703125" style="46" customWidth="1"/>
    <col min="3847" max="3847" width="15.7109375" style="46" customWidth="1"/>
    <col min="3848" max="3848" width="15.5703125" style="46" customWidth="1"/>
    <col min="3849" max="4098" width="9.28515625" style="46"/>
    <col min="4099" max="4099" width="37.7109375" style="46" customWidth="1"/>
    <col min="4100" max="4101" width="14.28515625" style="46" customWidth="1"/>
    <col min="4102" max="4102" width="13.5703125" style="46" customWidth="1"/>
    <col min="4103" max="4103" width="15.7109375" style="46" customWidth="1"/>
    <col min="4104" max="4104" width="15.5703125" style="46" customWidth="1"/>
    <col min="4105" max="4354" width="9.28515625" style="46"/>
    <col min="4355" max="4355" width="37.7109375" style="46" customWidth="1"/>
    <col min="4356" max="4357" width="14.28515625" style="46" customWidth="1"/>
    <col min="4358" max="4358" width="13.5703125" style="46" customWidth="1"/>
    <col min="4359" max="4359" width="15.7109375" style="46" customWidth="1"/>
    <col min="4360" max="4360" width="15.5703125" style="46" customWidth="1"/>
    <col min="4361" max="4610" width="9.28515625" style="46"/>
    <col min="4611" max="4611" width="37.7109375" style="46" customWidth="1"/>
    <col min="4612" max="4613" width="14.28515625" style="46" customWidth="1"/>
    <col min="4614" max="4614" width="13.5703125" style="46" customWidth="1"/>
    <col min="4615" max="4615" width="15.7109375" style="46" customWidth="1"/>
    <col min="4616" max="4616" width="15.5703125" style="46" customWidth="1"/>
    <col min="4617" max="4866" width="9.28515625" style="46"/>
    <col min="4867" max="4867" width="37.7109375" style="46" customWidth="1"/>
    <col min="4868" max="4869" width="14.28515625" style="46" customWidth="1"/>
    <col min="4870" max="4870" width="13.5703125" style="46" customWidth="1"/>
    <col min="4871" max="4871" width="15.7109375" style="46" customWidth="1"/>
    <col min="4872" max="4872" width="15.5703125" style="46" customWidth="1"/>
    <col min="4873" max="5122" width="9.28515625" style="46"/>
    <col min="5123" max="5123" width="37.7109375" style="46" customWidth="1"/>
    <col min="5124" max="5125" width="14.28515625" style="46" customWidth="1"/>
    <col min="5126" max="5126" width="13.5703125" style="46" customWidth="1"/>
    <col min="5127" max="5127" width="15.7109375" style="46" customWidth="1"/>
    <col min="5128" max="5128" width="15.5703125" style="46" customWidth="1"/>
    <col min="5129" max="5378" width="9.28515625" style="46"/>
    <col min="5379" max="5379" width="37.7109375" style="46" customWidth="1"/>
    <col min="5380" max="5381" width="14.28515625" style="46" customWidth="1"/>
    <col min="5382" max="5382" width="13.5703125" style="46" customWidth="1"/>
    <col min="5383" max="5383" width="15.7109375" style="46" customWidth="1"/>
    <col min="5384" max="5384" width="15.5703125" style="46" customWidth="1"/>
    <col min="5385" max="5634" width="9.28515625" style="46"/>
    <col min="5635" max="5635" width="37.7109375" style="46" customWidth="1"/>
    <col min="5636" max="5637" width="14.28515625" style="46" customWidth="1"/>
    <col min="5638" max="5638" width="13.5703125" style="46" customWidth="1"/>
    <col min="5639" max="5639" width="15.7109375" style="46" customWidth="1"/>
    <col min="5640" max="5640" width="15.5703125" style="46" customWidth="1"/>
    <col min="5641" max="5890" width="9.28515625" style="46"/>
    <col min="5891" max="5891" width="37.7109375" style="46" customWidth="1"/>
    <col min="5892" max="5893" width="14.28515625" style="46" customWidth="1"/>
    <col min="5894" max="5894" width="13.5703125" style="46" customWidth="1"/>
    <col min="5895" max="5895" width="15.7109375" style="46" customWidth="1"/>
    <col min="5896" max="5896" width="15.5703125" style="46" customWidth="1"/>
    <col min="5897" max="6146" width="9.28515625" style="46"/>
    <col min="6147" max="6147" width="37.7109375" style="46" customWidth="1"/>
    <col min="6148" max="6149" width="14.28515625" style="46" customWidth="1"/>
    <col min="6150" max="6150" width="13.5703125" style="46" customWidth="1"/>
    <col min="6151" max="6151" width="15.7109375" style="46" customWidth="1"/>
    <col min="6152" max="6152" width="15.5703125" style="46" customWidth="1"/>
    <col min="6153" max="6402" width="9.28515625" style="46"/>
    <col min="6403" max="6403" width="37.7109375" style="46" customWidth="1"/>
    <col min="6404" max="6405" width="14.28515625" style="46" customWidth="1"/>
    <col min="6406" max="6406" width="13.5703125" style="46" customWidth="1"/>
    <col min="6407" max="6407" width="15.7109375" style="46" customWidth="1"/>
    <col min="6408" max="6408" width="15.5703125" style="46" customWidth="1"/>
    <col min="6409" max="6658" width="9.28515625" style="46"/>
    <col min="6659" max="6659" width="37.7109375" style="46" customWidth="1"/>
    <col min="6660" max="6661" width="14.28515625" style="46" customWidth="1"/>
    <col min="6662" max="6662" width="13.5703125" style="46" customWidth="1"/>
    <col min="6663" max="6663" width="15.7109375" style="46" customWidth="1"/>
    <col min="6664" max="6664" width="15.5703125" style="46" customWidth="1"/>
    <col min="6665" max="6914" width="9.28515625" style="46"/>
    <col min="6915" max="6915" width="37.7109375" style="46" customWidth="1"/>
    <col min="6916" max="6917" width="14.28515625" style="46" customWidth="1"/>
    <col min="6918" max="6918" width="13.5703125" style="46" customWidth="1"/>
    <col min="6919" max="6919" width="15.7109375" style="46" customWidth="1"/>
    <col min="6920" max="6920" width="15.5703125" style="46" customWidth="1"/>
    <col min="6921" max="7170" width="9.28515625" style="46"/>
    <col min="7171" max="7171" width="37.7109375" style="46" customWidth="1"/>
    <col min="7172" max="7173" width="14.28515625" style="46" customWidth="1"/>
    <col min="7174" max="7174" width="13.5703125" style="46" customWidth="1"/>
    <col min="7175" max="7175" width="15.7109375" style="46" customWidth="1"/>
    <col min="7176" max="7176" width="15.5703125" style="46" customWidth="1"/>
    <col min="7177" max="7426" width="9.28515625" style="46"/>
    <col min="7427" max="7427" width="37.7109375" style="46" customWidth="1"/>
    <col min="7428" max="7429" width="14.28515625" style="46" customWidth="1"/>
    <col min="7430" max="7430" width="13.5703125" style="46" customWidth="1"/>
    <col min="7431" max="7431" width="15.7109375" style="46" customWidth="1"/>
    <col min="7432" max="7432" width="15.5703125" style="46" customWidth="1"/>
    <col min="7433" max="7682" width="9.28515625" style="46"/>
    <col min="7683" max="7683" width="37.7109375" style="46" customWidth="1"/>
    <col min="7684" max="7685" width="14.28515625" style="46" customWidth="1"/>
    <col min="7686" max="7686" width="13.5703125" style="46" customWidth="1"/>
    <col min="7687" max="7687" width="15.7109375" style="46" customWidth="1"/>
    <col min="7688" max="7688" width="15.5703125" style="46" customWidth="1"/>
    <col min="7689" max="7938" width="9.28515625" style="46"/>
    <col min="7939" max="7939" width="37.7109375" style="46" customWidth="1"/>
    <col min="7940" max="7941" width="14.28515625" style="46" customWidth="1"/>
    <col min="7942" max="7942" width="13.5703125" style="46" customWidth="1"/>
    <col min="7943" max="7943" width="15.7109375" style="46" customWidth="1"/>
    <col min="7944" max="7944" width="15.5703125" style="46" customWidth="1"/>
    <col min="7945" max="8194" width="9.28515625" style="46"/>
    <col min="8195" max="8195" width="37.7109375" style="46" customWidth="1"/>
    <col min="8196" max="8197" width="14.28515625" style="46" customWidth="1"/>
    <col min="8198" max="8198" width="13.5703125" style="46" customWidth="1"/>
    <col min="8199" max="8199" width="15.7109375" style="46" customWidth="1"/>
    <col min="8200" max="8200" width="15.5703125" style="46" customWidth="1"/>
    <col min="8201" max="8450" width="9.28515625" style="46"/>
    <col min="8451" max="8451" width="37.7109375" style="46" customWidth="1"/>
    <col min="8452" max="8453" width="14.28515625" style="46" customWidth="1"/>
    <col min="8454" max="8454" width="13.5703125" style="46" customWidth="1"/>
    <col min="8455" max="8455" width="15.7109375" style="46" customWidth="1"/>
    <col min="8456" max="8456" width="15.5703125" style="46" customWidth="1"/>
    <col min="8457" max="8706" width="9.28515625" style="46"/>
    <col min="8707" max="8707" width="37.7109375" style="46" customWidth="1"/>
    <col min="8708" max="8709" width="14.28515625" style="46" customWidth="1"/>
    <col min="8710" max="8710" width="13.5703125" style="46" customWidth="1"/>
    <col min="8711" max="8711" width="15.7109375" style="46" customWidth="1"/>
    <col min="8712" max="8712" width="15.5703125" style="46" customWidth="1"/>
    <col min="8713" max="8962" width="9.28515625" style="46"/>
    <col min="8963" max="8963" width="37.7109375" style="46" customWidth="1"/>
    <col min="8964" max="8965" width="14.28515625" style="46" customWidth="1"/>
    <col min="8966" max="8966" width="13.5703125" style="46" customWidth="1"/>
    <col min="8967" max="8967" width="15.7109375" style="46" customWidth="1"/>
    <col min="8968" max="8968" width="15.5703125" style="46" customWidth="1"/>
    <col min="8969" max="9218" width="9.28515625" style="46"/>
    <col min="9219" max="9219" width="37.7109375" style="46" customWidth="1"/>
    <col min="9220" max="9221" width="14.28515625" style="46" customWidth="1"/>
    <col min="9222" max="9222" width="13.5703125" style="46" customWidth="1"/>
    <col min="9223" max="9223" width="15.7109375" style="46" customWidth="1"/>
    <col min="9224" max="9224" width="15.5703125" style="46" customWidth="1"/>
    <col min="9225" max="9474" width="9.28515625" style="46"/>
    <col min="9475" max="9475" width="37.7109375" style="46" customWidth="1"/>
    <col min="9476" max="9477" width="14.28515625" style="46" customWidth="1"/>
    <col min="9478" max="9478" width="13.5703125" style="46" customWidth="1"/>
    <col min="9479" max="9479" width="15.7109375" style="46" customWidth="1"/>
    <col min="9480" max="9480" width="15.5703125" style="46" customWidth="1"/>
    <col min="9481" max="9730" width="9.28515625" style="46"/>
    <col min="9731" max="9731" width="37.7109375" style="46" customWidth="1"/>
    <col min="9732" max="9733" width="14.28515625" style="46" customWidth="1"/>
    <col min="9734" max="9734" width="13.5703125" style="46" customWidth="1"/>
    <col min="9735" max="9735" width="15.7109375" style="46" customWidth="1"/>
    <col min="9736" max="9736" width="15.5703125" style="46" customWidth="1"/>
    <col min="9737" max="9986" width="9.28515625" style="46"/>
    <col min="9987" max="9987" width="37.7109375" style="46" customWidth="1"/>
    <col min="9988" max="9989" width="14.28515625" style="46" customWidth="1"/>
    <col min="9990" max="9990" width="13.5703125" style="46" customWidth="1"/>
    <col min="9991" max="9991" width="15.7109375" style="46" customWidth="1"/>
    <col min="9992" max="9992" width="15.5703125" style="46" customWidth="1"/>
    <col min="9993" max="10242" width="9.28515625" style="46"/>
    <col min="10243" max="10243" width="37.7109375" style="46" customWidth="1"/>
    <col min="10244" max="10245" width="14.28515625" style="46" customWidth="1"/>
    <col min="10246" max="10246" width="13.5703125" style="46" customWidth="1"/>
    <col min="10247" max="10247" width="15.7109375" style="46" customWidth="1"/>
    <col min="10248" max="10248" width="15.5703125" style="46" customWidth="1"/>
    <col min="10249" max="10498" width="9.28515625" style="46"/>
    <col min="10499" max="10499" width="37.7109375" style="46" customWidth="1"/>
    <col min="10500" max="10501" width="14.28515625" style="46" customWidth="1"/>
    <col min="10502" max="10502" width="13.5703125" style="46" customWidth="1"/>
    <col min="10503" max="10503" width="15.7109375" style="46" customWidth="1"/>
    <col min="10504" max="10504" width="15.5703125" style="46" customWidth="1"/>
    <col min="10505" max="10754" width="9.28515625" style="46"/>
    <col min="10755" max="10755" width="37.7109375" style="46" customWidth="1"/>
    <col min="10756" max="10757" width="14.28515625" style="46" customWidth="1"/>
    <col min="10758" max="10758" width="13.5703125" style="46" customWidth="1"/>
    <col min="10759" max="10759" width="15.7109375" style="46" customWidth="1"/>
    <col min="10760" max="10760" width="15.5703125" style="46" customWidth="1"/>
    <col min="10761" max="11010" width="9.28515625" style="46"/>
    <col min="11011" max="11011" width="37.7109375" style="46" customWidth="1"/>
    <col min="11012" max="11013" width="14.28515625" style="46" customWidth="1"/>
    <col min="11014" max="11014" width="13.5703125" style="46" customWidth="1"/>
    <col min="11015" max="11015" width="15.7109375" style="46" customWidth="1"/>
    <col min="11016" max="11016" width="15.5703125" style="46" customWidth="1"/>
    <col min="11017" max="11266" width="9.28515625" style="46"/>
    <col min="11267" max="11267" width="37.7109375" style="46" customWidth="1"/>
    <col min="11268" max="11269" width="14.28515625" style="46" customWidth="1"/>
    <col min="11270" max="11270" width="13.5703125" style="46" customWidth="1"/>
    <col min="11271" max="11271" width="15.7109375" style="46" customWidth="1"/>
    <col min="11272" max="11272" width="15.5703125" style="46" customWidth="1"/>
    <col min="11273" max="11522" width="9.28515625" style="46"/>
    <col min="11523" max="11523" width="37.7109375" style="46" customWidth="1"/>
    <col min="11524" max="11525" width="14.28515625" style="46" customWidth="1"/>
    <col min="11526" max="11526" width="13.5703125" style="46" customWidth="1"/>
    <col min="11527" max="11527" width="15.7109375" style="46" customWidth="1"/>
    <col min="11528" max="11528" width="15.5703125" style="46" customWidth="1"/>
    <col min="11529" max="11778" width="9.28515625" style="46"/>
    <col min="11779" max="11779" width="37.7109375" style="46" customWidth="1"/>
    <col min="11780" max="11781" width="14.28515625" style="46" customWidth="1"/>
    <col min="11782" max="11782" width="13.5703125" style="46" customWidth="1"/>
    <col min="11783" max="11783" width="15.7109375" style="46" customWidth="1"/>
    <col min="11784" max="11784" width="15.5703125" style="46" customWidth="1"/>
    <col min="11785" max="12034" width="9.28515625" style="46"/>
    <col min="12035" max="12035" width="37.7109375" style="46" customWidth="1"/>
    <col min="12036" max="12037" width="14.28515625" style="46" customWidth="1"/>
    <col min="12038" max="12038" width="13.5703125" style="46" customWidth="1"/>
    <col min="12039" max="12039" width="15.7109375" style="46" customWidth="1"/>
    <col min="12040" max="12040" width="15.5703125" style="46" customWidth="1"/>
    <col min="12041" max="12290" width="9.28515625" style="46"/>
    <col min="12291" max="12291" width="37.7109375" style="46" customWidth="1"/>
    <col min="12292" max="12293" width="14.28515625" style="46" customWidth="1"/>
    <col min="12294" max="12294" width="13.5703125" style="46" customWidth="1"/>
    <col min="12295" max="12295" width="15.7109375" style="46" customWidth="1"/>
    <col min="12296" max="12296" width="15.5703125" style="46" customWidth="1"/>
    <col min="12297" max="12546" width="9.28515625" style="46"/>
    <col min="12547" max="12547" width="37.7109375" style="46" customWidth="1"/>
    <col min="12548" max="12549" width="14.28515625" style="46" customWidth="1"/>
    <col min="12550" max="12550" width="13.5703125" style="46" customWidth="1"/>
    <col min="12551" max="12551" width="15.7109375" style="46" customWidth="1"/>
    <col min="12552" max="12552" width="15.5703125" style="46" customWidth="1"/>
    <col min="12553" max="12802" width="9.28515625" style="46"/>
    <col min="12803" max="12803" width="37.7109375" style="46" customWidth="1"/>
    <col min="12804" max="12805" width="14.28515625" style="46" customWidth="1"/>
    <col min="12806" max="12806" width="13.5703125" style="46" customWidth="1"/>
    <col min="12807" max="12807" width="15.7109375" style="46" customWidth="1"/>
    <col min="12808" max="12808" width="15.5703125" style="46" customWidth="1"/>
    <col min="12809" max="13058" width="9.28515625" style="46"/>
    <col min="13059" max="13059" width="37.7109375" style="46" customWidth="1"/>
    <col min="13060" max="13061" width="14.28515625" style="46" customWidth="1"/>
    <col min="13062" max="13062" width="13.5703125" style="46" customWidth="1"/>
    <col min="13063" max="13063" width="15.7109375" style="46" customWidth="1"/>
    <col min="13064" max="13064" width="15.5703125" style="46" customWidth="1"/>
    <col min="13065" max="13314" width="9.28515625" style="46"/>
    <col min="13315" max="13315" width="37.7109375" style="46" customWidth="1"/>
    <col min="13316" max="13317" width="14.28515625" style="46" customWidth="1"/>
    <col min="13318" max="13318" width="13.5703125" style="46" customWidth="1"/>
    <col min="13319" max="13319" width="15.7109375" style="46" customWidth="1"/>
    <col min="13320" max="13320" width="15.5703125" style="46" customWidth="1"/>
    <col min="13321" max="13570" width="9.28515625" style="46"/>
    <col min="13571" max="13571" width="37.7109375" style="46" customWidth="1"/>
    <col min="13572" max="13573" width="14.28515625" style="46" customWidth="1"/>
    <col min="13574" max="13574" width="13.5703125" style="46" customWidth="1"/>
    <col min="13575" max="13575" width="15.7109375" style="46" customWidth="1"/>
    <col min="13576" max="13576" width="15.5703125" style="46" customWidth="1"/>
    <col min="13577" max="13826" width="9.28515625" style="46"/>
    <col min="13827" max="13827" width="37.7109375" style="46" customWidth="1"/>
    <col min="13828" max="13829" width="14.28515625" style="46" customWidth="1"/>
    <col min="13830" max="13830" width="13.5703125" style="46" customWidth="1"/>
    <col min="13831" max="13831" width="15.7109375" style="46" customWidth="1"/>
    <col min="13832" max="13832" width="15.5703125" style="46" customWidth="1"/>
    <col min="13833" max="14082" width="9.28515625" style="46"/>
    <col min="14083" max="14083" width="37.7109375" style="46" customWidth="1"/>
    <col min="14084" max="14085" width="14.28515625" style="46" customWidth="1"/>
    <col min="14086" max="14086" width="13.5703125" style="46" customWidth="1"/>
    <col min="14087" max="14087" width="15.7109375" style="46" customWidth="1"/>
    <col min="14088" max="14088" width="15.5703125" style="46" customWidth="1"/>
    <col min="14089" max="14338" width="9.28515625" style="46"/>
    <col min="14339" max="14339" width="37.7109375" style="46" customWidth="1"/>
    <col min="14340" max="14341" width="14.28515625" style="46" customWidth="1"/>
    <col min="14342" max="14342" width="13.5703125" style="46" customWidth="1"/>
    <col min="14343" max="14343" width="15.7109375" style="46" customWidth="1"/>
    <col min="14344" max="14344" width="15.5703125" style="46" customWidth="1"/>
    <col min="14345" max="14594" width="9.28515625" style="46"/>
    <col min="14595" max="14595" width="37.7109375" style="46" customWidth="1"/>
    <col min="14596" max="14597" width="14.28515625" style="46" customWidth="1"/>
    <col min="14598" max="14598" width="13.5703125" style="46" customWidth="1"/>
    <col min="14599" max="14599" width="15.7109375" style="46" customWidth="1"/>
    <col min="14600" max="14600" width="15.5703125" style="46" customWidth="1"/>
    <col min="14601" max="14850" width="9.28515625" style="46"/>
    <col min="14851" max="14851" width="37.7109375" style="46" customWidth="1"/>
    <col min="14852" max="14853" width="14.28515625" style="46" customWidth="1"/>
    <col min="14854" max="14854" width="13.5703125" style="46" customWidth="1"/>
    <col min="14855" max="14855" width="15.7109375" style="46" customWidth="1"/>
    <col min="14856" max="14856" width="15.5703125" style="46" customWidth="1"/>
    <col min="14857" max="15106" width="9.28515625" style="46"/>
    <col min="15107" max="15107" width="37.7109375" style="46" customWidth="1"/>
    <col min="15108" max="15109" width="14.28515625" style="46" customWidth="1"/>
    <col min="15110" max="15110" width="13.5703125" style="46" customWidth="1"/>
    <col min="15111" max="15111" width="15.7109375" style="46" customWidth="1"/>
    <col min="15112" max="15112" width="15.5703125" style="46" customWidth="1"/>
    <col min="15113" max="15362" width="9.28515625" style="46"/>
    <col min="15363" max="15363" width="37.7109375" style="46" customWidth="1"/>
    <col min="15364" max="15365" width="14.28515625" style="46" customWidth="1"/>
    <col min="15366" max="15366" width="13.5703125" style="46" customWidth="1"/>
    <col min="15367" max="15367" width="15.7109375" style="46" customWidth="1"/>
    <col min="15368" max="15368" width="15.5703125" style="46" customWidth="1"/>
    <col min="15369" max="15618" width="9.28515625" style="46"/>
    <col min="15619" max="15619" width="37.7109375" style="46" customWidth="1"/>
    <col min="15620" max="15621" width="14.28515625" style="46" customWidth="1"/>
    <col min="15622" max="15622" width="13.5703125" style="46" customWidth="1"/>
    <col min="15623" max="15623" width="15.7109375" style="46" customWidth="1"/>
    <col min="15624" max="15624" width="15.5703125" style="46" customWidth="1"/>
    <col min="15625" max="15874" width="9.28515625" style="46"/>
    <col min="15875" max="15875" width="37.7109375" style="46" customWidth="1"/>
    <col min="15876" max="15877" width="14.28515625" style="46" customWidth="1"/>
    <col min="15878" max="15878" width="13.5703125" style="46" customWidth="1"/>
    <col min="15879" max="15879" width="15.7109375" style="46" customWidth="1"/>
    <col min="15880" max="15880" width="15.5703125" style="46" customWidth="1"/>
    <col min="15881" max="16130" width="9.28515625" style="46"/>
    <col min="16131" max="16131" width="37.7109375" style="46" customWidth="1"/>
    <col min="16132" max="16133" width="14.28515625" style="46" customWidth="1"/>
    <col min="16134" max="16134" width="13.5703125" style="46" customWidth="1"/>
    <col min="16135" max="16135" width="15.7109375" style="46" customWidth="1"/>
    <col min="16136" max="16136" width="15.5703125" style="46" customWidth="1"/>
    <col min="16137" max="16384" width="9.28515625" style="46"/>
  </cols>
  <sheetData>
    <row r="1" spans="2:8">
      <c r="B1" s="380"/>
      <c r="C1" s="380"/>
      <c r="D1" s="364" t="e" vm="1">
        <v>#VALUE!</v>
      </c>
    </row>
    <row r="2" spans="2:8">
      <c r="B2" s="380"/>
      <c r="C2" s="380"/>
      <c r="D2" s="364"/>
    </row>
    <row r="3" spans="2:8">
      <c r="B3" s="380"/>
      <c r="C3" s="380"/>
      <c r="D3" s="364"/>
    </row>
    <row r="4" spans="2:8">
      <c r="B4" s="380"/>
      <c r="C4" s="380"/>
      <c r="D4" s="364"/>
    </row>
    <row r="5" spans="2:8" ht="24" customHeight="1">
      <c r="B5" s="42" t="str">
        <f>'Teine 14'!B5</f>
        <v>Koolilõuna 31.03-04.04.2025</v>
      </c>
      <c r="C5" s="43"/>
      <c r="D5" s="365"/>
      <c r="E5" s="45"/>
    </row>
    <row r="6" spans="2:8" ht="24" customHeight="1">
      <c r="B6" s="21" t="s">
        <v>0</v>
      </c>
      <c r="C6" s="47"/>
      <c r="D6" s="134" t="s">
        <v>1</v>
      </c>
      <c r="E6" s="134" t="s">
        <v>2</v>
      </c>
      <c r="F6" s="134" t="s">
        <v>3</v>
      </c>
      <c r="G6" s="134" t="s">
        <v>4</v>
      </c>
      <c r="H6" s="134" t="s">
        <v>5</v>
      </c>
    </row>
    <row r="7" spans="2:8" ht="17.25" customHeight="1">
      <c r="B7" s="37" t="s">
        <v>6</v>
      </c>
      <c r="C7" s="130" t="str">
        <f>'Teine 14'!C7</f>
        <v>Kalkuni-köögiviljakaste (G, L)</v>
      </c>
      <c r="D7" s="49">
        <v>50</v>
      </c>
      <c r="E7" s="50">
        <f>D7*'Teine 14'!E7/'Teine 14'!D7</f>
        <v>51.166666666666664</v>
      </c>
      <c r="F7" s="50">
        <f>D7*'Teine 14'!F7/'Teine 14'!D7</f>
        <v>3.7250000000000001</v>
      </c>
      <c r="G7" s="50">
        <f>D7*'Teine 14'!G7/'Teine 14'!D7</f>
        <v>2.5166666666666666</v>
      </c>
      <c r="H7" s="50">
        <f>D7*'Teine 14'!H7/'Teine 14'!D7</f>
        <v>3.1749999999999998</v>
      </c>
    </row>
    <row r="8" spans="2:8" ht="17.25" customHeight="1">
      <c r="B8" s="37" t="s">
        <v>15</v>
      </c>
      <c r="C8" s="130" t="str">
        <f>'Teine 14'!C8</f>
        <v>Koorene seenekaste (mahe) (G, L)</v>
      </c>
      <c r="D8" s="49">
        <v>50</v>
      </c>
      <c r="E8" s="50">
        <f>D8*'Teine 14'!E8/'Teine 14'!D8</f>
        <v>48.75</v>
      </c>
      <c r="F8" s="50">
        <f>D8*'Teine 14'!F8/'Teine 14'!D8</f>
        <v>3.8750000000000004</v>
      </c>
      <c r="G8" s="50">
        <f>D8*'Teine 14'!G8/'Teine 14'!D8</f>
        <v>2.8916666666666666</v>
      </c>
      <c r="H8" s="50">
        <f>D8*'Teine 14'!H8/'Teine 14'!D8</f>
        <v>1.7833333333333334</v>
      </c>
    </row>
    <row r="9" spans="2:8">
      <c r="B9" s="40"/>
      <c r="C9" s="130" t="str">
        <f>'Teine 14'!C9</f>
        <v>Tatar, keedetud</v>
      </c>
      <c r="D9" s="51">
        <v>50</v>
      </c>
      <c r="E9" s="50">
        <f>D9*'Teine 14'!E9/'Teine 14'!D9</f>
        <v>40.29999999999999</v>
      </c>
      <c r="F9" s="50">
        <f>D9*'Teine 14'!F9/'Teine 14'!D9</f>
        <v>8.4875000000000007</v>
      </c>
      <c r="G9" s="50">
        <f>D9*'Teine 14'!G9/'Teine 14'!D9</f>
        <v>0.25</v>
      </c>
      <c r="H9" s="50">
        <f>D9*'Teine 14'!H9/'Teine 14'!D9</f>
        <v>1.4875</v>
      </c>
    </row>
    <row r="10" spans="2:8" s="44" customFormat="1">
      <c r="B10" s="40"/>
      <c r="C10" s="130" t="str">
        <f>'Teine 14'!C10</f>
        <v>Kuskuss, keedetud (mahe) (G)</v>
      </c>
      <c r="D10" s="49">
        <v>50</v>
      </c>
      <c r="E10" s="50">
        <f>D10*'Teine 14'!E10/'Teine 14'!D10</f>
        <v>64.076499999999982</v>
      </c>
      <c r="F10" s="50">
        <f>D10*'Teine 14'!F10/'Teine 14'!D10</f>
        <v>13.579499999999998</v>
      </c>
      <c r="G10" s="50">
        <f>D10*'Teine 14'!G10/'Teine 14'!D10</f>
        <v>0.34449999999999997</v>
      </c>
      <c r="H10" s="50">
        <f>D10*'Teine 14'!H10/'Teine 14'!D10</f>
        <v>1.9679999999999997</v>
      </c>
    </row>
    <row r="11" spans="2:8">
      <c r="B11" s="40"/>
      <c r="C11" s="130" t="str">
        <f>'Teine 14'!C11</f>
        <v>Porgand, aurutatud</v>
      </c>
      <c r="D11" s="49">
        <v>50</v>
      </c>
      <c r="E11" s="50">
        <f>D11*'Teine 14'!E11/'Teine 14'!D11</f>
        <v>17.236499999999999</v>
      </c>
      <c r="F11" s="50">
        <f>D11*'Teine 14'!F11/'Teine 14'!D11</f>
        <v>4.5220000000000002</v>
      </c>
      <c r="G11" s="50">
        <f>D11*'Teine 14'!G11/'Teine 14'!D11</f>
        <v>0.1065</v>
      </c>
      <c r="H11" s="50">
        <f>D11*'Teine 14'!H11/'Teine 14'!D11</f>
        <v>0.31900000000000001</v>
      </c>
    </row>
    <row r="12" spans="2:8">
      <c r="B12" s="40"/>
      <c r="C12" s="130" t="str">
        <f>'Teine 14'!C12</f>
        <v>Külm jogurtikaste (L)</v>
      </c>
      <c r="D12" s="110">
        <v>25</v>
      </c>
      <c r="E12" s="50">
        <f>D12*'Teine 14'!E12/'Teine 14'!D12</f>
        <v>10.279250000000001</v>
      </c>
      <c r="F12" s="50">
        <f>D12*'Teine 14'!F12/'Teine 14'!D12</f>
        <v>1.3645</v>
      </c>
      <c r="G12" s="50">
        <f>D12*'Teine 14'!G12/'Teine 14'!D12</f>
        <v>0.12275</v>
      </c>
      <c r="H12" s="50">
        <f>D12*'Teine 14'!H12/'Teine 14'!D12</f>
        <v>0.95</v>
      </c>
    </row>
    <row r="13" spans="2:8">
      <c r="B13" s="40"/>
      <c r="C13" s="130" t="str">
        <f>'Teine 14'!C13</f>
        <v>Peedi-küüslaugusalat</v>
      </c>
      <c r="D13" s="49">
        <v>50</v>
      </c>
      <c r="E13" s="50">
        <f>D13*'Teine 14'!E13/'Teine 14'!D13</f>
        <v>20.9</v>
      </c>
      <c r="F13" s="50">
        <f>D13*'Teine 14'!F13/'Teine 14'!D13</f>
        <v>4.7975000000000003</v>
      </c>
      <c r="G13" s="50">
        <f>D13*'Teine 14'!G13/'Teine 14'!D13</f>
        <v>9.849999999999999E-2</v>
      </c>
      <c r="H13" s="50">
        <f>D13*'Teine 14'!H13/'Teine 14'!D13</f>
        <v>0.85549999999999993</v>
      </c>
    </row>
    <row r="14" spans="2:8">
      <c r="B14" s="40"/>
      <c r="C14" s="130" t="str">
        <f>'Teine 14'!C14</f>
        <v>Hiina kapsas, tomat, redis (mahe)</v>
      </c>
      <c r="D14" s="49">
        <v>30</v>
      </c>
      <c r="E14" s="50">
        <f>D14*'Teine 14'!E14/'Teine 14'!D14</f>
        <v>5.0700000000000012</v>
      </c>
      <c r="F14" s="50">
        <f>D14*'Teine 14'!F14/'Teine 14'!D14</f>
        <v>1.1000000000000001</v>
      </c>
      <c r="G14" s="50">
        <f>D14*'Teine 14'!G14/'Teine 14'!D14</f>
        <v>0.05</v>
      </c>
      <c r="H14" s="50">
        <f>D14*'Teine 14'!H14/'Teine 14'!D14</f>
        <v>0.26</v>
      </c>
    </row>
    <row r="15" spans="2:8">
      <c r="B15" s="40"/>
      <c r="C15" s="130" t="str">
        <f>'Teine 14'!C15</f>
        <v>Seemnesegu (mahe)</v>
      </c>
      <c r="D15" s="49">
        <v>10</v>
      </c>
      <c r="E15" s="50">
        <f>D15*'Teine 14'!E15/'Teine 14'!D15</f>
        <v>61.163499999999999</v>
      </c>
      <c r="F15" s="50">
        <f>D15*'Teine 14'!F15/'Teine 14'!D15</f>
        <v>1.2974999999999999</v>
      </c>
      <c r="G15" s="50">
        <f>D15*'Teine 14'!G15/'Teine 14'!D15</f>
        <v>5.3405000000000005</v>
      </c>
      <c r="H15" s="50">
        <f>D15*'Teine 14'!H15/'Teine 14'!D15</f>
        <v>2.5524999999999998</v>
      </c>
    </row>
    <row r="16" spans="2:8" s="5" customFormat="1">
      <c r="B16" s="24"/>
      <c r="C16" s="130" t="str">
        <f>'Teine 14'!C16</f>
        <v>PRIA Piimatooted (piim, keefir R 2,5% ) (L)</v>
      </c>
      <c r="D16" s="82">
        <v>25</v>
      </c>
      <c r="E16" s="50">
        <f>D16*'Teine 14'!E16/'Teine 14'!D16</f>
        <v>14.1</v>
      </c>
      <c r="F16" s="50">
        <f>D16*'Teine 14'!F16/'Teine 14'!D16</f>
        <v>1.22</v>
      </c>
      <c r="G16" s="50">
        <f>D16*'Teine 14'!G16/'Teine 14'!D16</f>
        <v>0.64</v>
      </c>
      <c r="H16" s="50">
        <f>D16*'Teine 14'!H16/'Teine 14'!D16</f>
        <v>0.86</v>
      </c>
    </row>
    <row r="17" spans="2:8" s="5" customFormat="1">
      <c r="B17" s="24"/>
      <c r="C17" s="130" t="str">
        <f>'Teine 14'!C17</f>
        <v>Mahlajook (erinevad maitsed)</v>
      </c>
      <c r="D17" s="11">
        <v>25</v>
      </c>
      <c r="E17" s="50">
        <f>D17*'Teine 14'!E17/'Teine 14'!D17</f>
        <v>12.132200000000001</v>
      </c>
      <c r="F17" s="50">
        <f>D17*'Teine 14'!F17/'Teine 14'!D17</f>
        <v>2.9455</v>
      </c>
      <c r="G17" s="50">
        <f>D17*'Teine 14'!G17/'Teine 14'!D17</f>
        <v>1.2500000000000001E-2</v>
      </c>
      <c r="H17" s="50">
        <f>D17*'Teine 14'!H17/'Teine 14'!D17</f>
        <v>9.0749999999999997E-2</v>
      </c>
    </row>
    <row r="18" spans="2:8" s="5" customFormat="1">
      <c r="B18" s="24"/>
      <c r="C18" s="130" t="str">
        <f>'Teine 14'!C18</f>
        <v>Joogijogurt R 1,5%, maitsestatud (L)</v>
      </c>
      <c r="D18" s="82">
        <v>25</v>
      </c>
      <c r="E18" s="50">
        <f>D18*'Teine 14'!E18/'Teine 14'!D18</f>
        <v>18.686499999999999</v>
      </c>
      <c r="F18" s="50">
        <f>D18*'Teine 14'!F18/'Teine 14'!D18</f>
        <v>3.0307499999999998</v>
      </c>
      <c r="G18" s="50">
        <f>D18*'Teine 14'!G18/'Teine 14'!D18</f>
        <v>0.375</v>
      </c>
      <c r="H18" s="50">
        <f>D18*'Teine 14'!H18/'Teine 14'!D18</f>
        <v>0.8</v>
      </c>
    </row>
    <row r="19" spans="2:8">
      <c r="B19" s="40"/>
      <c r="C19" s="130" t="str">
        <f>'Teine 14'!C19</f>
        <v>Tee, suhkruta</v>
      </c>
      <c r="D19" s="52">
        <v>50</v>
      </c>
      <c r="E19" s="50">
        <f>D19*'Teine 14'!E19/'Teine 14'!D19</f>
        <v>0.2</v>
      </c>
      <c r="F19" s="50">
        <f>D19*'Teine 14'!F19/'Teine 14'!D19</f>
        <v>0</v>
      </c>
      <c r="G19" s="50">
        <f>D19*'Teine 14'!G19/'Teine 14'!D19</f>
        <v>0</v>
      </c>
      <c r="H19" s="50">
        <f>D19*'Teine 14'!H19/'Teine 14'!D19</f>
        <v>0.05</v>
      </c>
    </row>
    <row r="20" spans="2:8">
      <c r="B20" s="40"/>
      <c r="C20" s="130" t="str">
        <f>'Teine 14'!C20</f>
        <v>Rukkileiva (3 sorti) - ja sepikutoodete valik  (G)</v>
      </c>
      <c r="D20" s="36">
        <v>40</v>
      </c>
      <c r="E20" s="50">
        <f>D20*'Teine 14'!E20/'Teine 14'!D20</f>
        <v>98.48</v>
      </c>
      <c r="F20" s="50">
        <f>D20*'Teine 14'!F20/'Teine 14'!D20</f>
        <v>20.92</v>
      </c>
      <c r="G20" s="50">
        <f>D20*'Teine 14'!G20/'Teine 14'!D20</f>
        <v>0.8</v>
      </c>
      <c r="H20" s="50">
        <f>D20*'Teine 14'!H20/'Teine 14'!D20</f>
        <v>2.86</v>
      </c>
    </row>
    <row r="21" spans="2:8">
      <c r="B21" s="40"/>
      <c r="C21" s="130" t="str">
        <f>'Teine 14'!C21</f>
        <v>Pirn (PRIA)</v>
      </c>
      <c r="D21" s="49">
        <v>50</v>
      </c>
      <c r="E21" s="50">
        <f>D21*'Teine 14'!E21/'Teine 14'!D21</f>
        <v>19.989999999999998</v>
      </c>
      <c r="F21" s="50">
        <f>D21*'Teine 14'!F21/'Teine 14'!D21</f>
        <v>5.97</v>
      </c>
      <c r="G21" s="50">
        <f>D21*'Teine 14'!G21/'Teine 14'!D21</f>
        <v>0</v>
      </c>
      <c r="H21" s="50">
        <f>D21*'Teine 14'!H21/'Teine 14'!D21</f>
        <v>0.15</v>
      </c>
    </row>
    <row r="22" spans="2:8" s="54" customFormat="1" ht="15.75">
      <c r="B22" s="26"/>
      <c r="C22" s="27" t="s">
        <v>7</v>
      </c>
      <c r="D22" s="53"/>
      <c r="E22" s="53">
        <f>SUM(E7:E21)</f>
        <v>482.53111666666672</v>
      </c>
      <c r="F22" s="53">
        <f t="shared" ref="F22:H22" si="0">SUM(F7:F21)</f>
        <v>76.83475</v>
      </c>
      <c r="G22" s="53">
        <f t="shared" si="0"/>
        <v>13.548583333333333</v>
      </c>
      <c r="H22" s="53">
        <f t="shared" si="0"/>
        <v>18.161583333333333</v>
      </c>
    </row>
    <row r="23" spans="2:8" ht="24" customHeight="1">
      <c r="B23" s="21" t="s">
        <v>8</v>
      </c>
      <c r="C23" s="47"/>
      <c r="D23" s="134" t="s">
        <v>1</v>
      </c>
      <c r="E23" s="134" t="s">
        <v>2</v>
      </c>
      <c r="F23" s="134" t="s">
        <v>3</v>
      </c>
      <c r="G23" s="134" t="s">
        <v>4</v>
      </c>
      <c r="H23" s="134" t="s">
        <v>5</v>
      </c>
    </row>
    <row r="24" spans="2:8">
      <c r="B24" s="37" t="s">
        <v>6</v>
      </c>
      <c r="C24" s="131" t="str">
        <f>'Teine 14'!C24</f>
        <v>Värskekapsaborš veiselihaga</v>
      </c>
      <c r="D24" s="49">
        <v>100</v>
      </c>
      <c r="E24" s="49">
        <f>D24*'Teine 14'!E24/'Teine 14'!D24</f>
        <v>66</v>
      </c>
      <c r="F24" s="49">
        <f>D24*'Teine 14'!F24/'Teine 14'!D24</f>
        <v>5.1280000000000001</v>
      </c>
      <c r="G24" s="49">
        <f>D24*'Teine 14'!G24/'Teine 14'!D24</f>
        <v>3.1680000000000001</v>
      </c>
      <c r="H24" s="49">
        <f>D24*'Teine 14'!H24/'Teine 14'!D24</f>
        <v>3.6560000000000001</v>
      </c>
    </row>
    <row r="25" spans="2:8">
      <c r="B25" s="37" t="s">
        <v>15</v>
      </c>
      <c r="C25" s="131" t="str">
        <f>'Teine 14'!C25</f>
        <v>Värskekapsaborš läätsedega</v>
      </c>
      <c r="D25" s="49">
        <v>100</v>
      </c>
      <c r="E25" s="49">
        <f>D25*'Teine 14'!E25/'Teine 14'!D25</f>
        <v>38.4</v>
      </c>
      <c r="F25" s="49">
        <f>D25*'Teine 14'!F25/'Teine 14'!D25</f>
        <v>6.6079999999999997</v>
      </c>
      <c r="G25" s="49">
        <f>D25*'Teine 14'!G25/'Teine 14'!D25</f>
        <v>0.15680000000000002</v>
      </c>
      <c r="H25" s="49">
        <f>D25*'Teine 14'!H25/'Teine 14'!D25</f>
        <v>1.7440000000000002</v>
      </c>
    </row>
    <row r="26" spans="2:8">
      <c r="B26" s="37"/>
      <c r="C26" s="131" t="str">
        <f>'Teine 14'!C26</f>
        <v>Hapukoor R 10% (L)</v>
      </c>
      <c r="D26" s="49">
        <v>30</v>
      </c>
      <c r="E26" s="49">
        <f>D26*'Teine 14'!E26/'Teine 14'!D26</f>
        <v>35.520000000000003</v>
      </c>
      <c r="F26" s="49">
        <f>D26*'Teine 14'!F26/'Teine 14'!D26</f>
        <v>1.2299999999999998</v>
      </c>
      <c r="G26" s="49">
        <f>D26*'Teine 14'!G26/'Teine 14'!D26</f>
        <v>3</v>
      </c>
      <c r="H26" s="49">
        <f>D26*'Teine 14'!H26/'Teine 14'!D26</f>
        <v>0.89999999999999991</v>
      </c>
    </row>
    <row r="27" spans="2:8">
      <c r="B27" s="40"/>
      <c r="C27" s="131" t="str">
        <f>'Teine 14'!C27</f>
        <v>Marjatarretis</v>
      </c>
      <c r="D27" s="49">
        <v>100</v>
      </c>
      <c r="E27" s="49">
        <f>D27*'Teine 14'!E27/'Teine 14'!D27</f>
        <v>149</v>
      </c>
      <c r="F27" s="49">
        <f>D27*'Teine 14'!F27/'Teine 14'!D27</f>
        <v>30.4</v>
      </c>
      <c r="G27" s="49">
        <f>D27*'Teine 14'!G27/'Teine 14'!D27</f>
        <v>1.95</v>
      </c>
      <c r="H27" s="49">
        <f>D27*'Teine 14'!H27/'Teine 14'!D27</f>
        <v>1.19</v>
      </c>
    </row>
    <row r="28" spans="2:8">
      <c r="B28" s="40"/>
      <c r="C28" s="131" t="str">
        <f>'Teine 14'!C28</f>
        <v>Jogurti-kamadessert marjakastmega (G, L)</v>
      </c>
      <c r="D28" s="49">
        <v>100</v>
      </c>
      <c r="E28" s="49">
        <f>D28*'Teine 14'!E28/'Teine 14'!D28</f>
        <v>132</v>
      </c>
      <c r="F28" s="49">
        <f>D28*'Teine 14'!F28/'Teine 14'!D28</f>
        <v>13</v>
      </c>
      <c r="G28" s="49">
        <f>D28*'Teine 14'!G28/'Teine 14'!D28</f>
        <v>7.09</v>
      </c>
      <c r="H28" s="49">
        <f>D28*'Teine 14'!H28/'Teine 14'!D28</f>
        <v>3.09</v>
      </c>
    </row>
    <row r="29" spans="2:8">
      <c r="B29" s="40"/>
      <c r="C29" s="131" t="str">
        <f>'Teine 14'!C29</f>
        <v>PRIA Piimatooted (piim, keefir R 2,5% ) (L)</v>
      </c>
      <c r="D29" s="49">
        <v>25</v>
      </c>
      <c r="E29" s="49">
        <f>D29*'Teine 14'!E29/'Teine 14'!D29</f>
        <v>14.1</v>
      </c>
      <c r="F29" s="49">
        <f>D29*'Teine 14'!F29/'Teine 14'!D29</f>
        <v>1.22</v>
      </c>
      <c r="G29" s="49">
        <f>D29*'Teine 14'!G29/'Teine 14'!D29</f>
        <v>0.64</v>
      </c>
      <c r="H29" s="49">
        <f>D29*'Teine 14'!H29/'Teine 14'!D29</f>
        <v>0.86</v>
      </c>
    </row>
    <row r="30" spans="2:8">
      <c r="B30" s="40"/>
      <c r="C30" s="131" t="str">
        <f>'Teine 14'!C30</f>
        <v>Mahlajook (erinevad maitsed)</v>
      </c>
      <c r="D30" s="49">
        <v>25</v>
      </c>
      <c r="E30" s="49">
        <f>D30*'Teine 14'!E30/'Teine 14'!D30</f>
        <v>12.132200000000001</v>
      </c>
      <c r="F30" s="49">
        <f>D30*'Teine 14'!F30/'Teine 14'!D30</f>
        <v>2.9455</v>
      </c>
      <c r="G30" s="49">
        <f>D30*'Teine 14'!G30/'Teine 14'!D30</f>
        <v>1.2500000000000001E-2</v>
      </c>
      <c r="H30" s="49">
        <f>D30*'Teine 14'!H30/'Teine 14'!D30</f>
        <v>9.0749999999999997E-2</v>
      </c>
    </row>
    <row r="31" spans="2:8">
      <c r="B31" s="40"/>
      <c r="C31" s="131" t="str">
        <f>'Teine 14'!C31</f>
        <v>Joogijogurt R 1,5%, maitsestatud (L)</v>
      </c>
      <c r="D31" s="49">
        <v>25</v>
      </c>
      <c r="E31" s="49">
        <f>D31*'Teine 14'!E31/'Teine 14'!D31</f>
        <v>18.686499999999999</v>
      </c>
      <c r="F31" s="49">
        <f>D31*'Teine 14'!F31/'Teine 14'!D31</f>
        <v>3.0307499999999998</v>
      </c>
      <c r="G31" s="49">
        <f>D31*'Teine 14'!G31/'Teine 14'!D31</f>
        <v>0.375</v>
      </c>
      <c r="H31" s="49">
        <f>D31*'Teine 14'!H31/'Teine 14'!D31</f>
        <v>0.8</v>
      </c>
    </row>
    <row r="32" spans="2:8">
      <c r="B32" s="40"/>
      <c r="C32" s="131" t="str">
        <f>'Teine 14'!C32</f>
        <v>Tee, suhkruta</v>
      </c>
      <c r="D32" s="79">
        <v>50</v>
      </c>
      <c r="E32" s="49">
        <f>D32*'Teine 14'!E32/'Teine 14'!D32</f>
        <v>0.2</v>
      </c>
      <c r="F32" s="49">
        <f>D32*'Teine 14'!F32/'Teine 14'!D32</f>
        <v>0</v>
      </c>
      <c r="G32" s="49">
        <f>D32*'Teine 14'!G32/'Teine 14'!D32</f>
        <v>0</v>
      </c>
      <c r="H32" s="49">
        <f>D32*'Teine 14'!H32/'Teine 14'!D32</f>
        <v>0.05</v>
      </c>
    </row>
    <row r="33" spans="2:8">
      <c r="B33" s="40"/>
      <c r="C33" s="131" t="str">
        <f>'Teine 14'!C33</f>
        <v>Rukkileiva (3 sorti) - ja sepikutoodete valik  (G)</v>
      </c>
      <c r="D33" s="112">
        <v>40</v>
      </c>
      <c r="E33" s="49">
        <f>D33*'Teine 14'!E33/'Teine 14'!D33</f>
        <v>98.48</v>
      </c>
      <c r="F33" s="49">
        <f>D33*'Teine 14'!F33/'Teine 14'!D33</f>
        <v>20.92</v>
      </c>
      <c r="G33" s="49">
        <f>D33*'Teine 14'!G33/'Teine 14'!D33</f>
        <v>0.8</v>
      </c>
      <c r="H33" s="49">
        <f>D33*'Teine 14'!H33/'Teine 14'!D33</f>
        <v>2.86</v>
      </c>
    </row>
    <row r="34" spans="2:8">
      <c r="B34" s="37"/>
      <c r="C34" s="131" t="str">
        <f>'Teine 14'!C34</f>
        <v>Kaalikas (PRIA)</v>
      </c>
      <c r="D34" s="49">
        <v>50</v>
      </c>
      <c r="E34" s="49">
        <f>D34*'Teine 14'!E34/'Teine 14'!D34</f>
        <v>17.814</v>
      </c>
      <c r="F34" s="49">
        <f>D34*'Teine 14'!F34/'Teine 14'!D34</f>
        <v>4.5599999999999996</v>
      </c>
      <c r="G34" s="49">
        <f>D34*'Teine 14'!G34/'Teine 14'!D34</f>
        <v>0.05</v>
      </c>
      <c r="H34" s="49">
        <f>D34*'Teine 14'!H34/'Teine 14'!D34</f>
        <v>0.55000000000000004</v>
      </c>
    </row>
    <row r="35" spans="2:8" s="54" customFormat="1" ht="15.75">
      <c r="B35" s="26"/>
      <c r="C35" s="27" t="s">
        <v>7</v>
      </c>
      <c r="D35" s="53"/>
      <c r="E35" s="53">
        <f>SUM(E24:E34)</f>
        <v>582.33270000000005</v>
      </c>
      <c r="F35" s="53">
        <f t="shared" ref="F35:H35" si="1">SUM(F24:F34)</f>
        <v>89.042249999999996</v>
      </c>
      <c r="G35" s="53">
        <f t="shared" si="1"/>
        <v>17.2423</v>
      </c>
      <c r="H35" s="53">
        <f t="shared" si="1"/>
        <v>15.790750000000001</v>
      </c>
    </row>
    <row r="36" spans="2:8" ht="24" customHeight="1">
      <c r="B36" s="21" t="s">
        <v>10</v>
      </c>
      <c r="C36" s="47"/>
      <c r="D36" s="134" t="s">
        <v>1</v>
      </c>
      <c r="E36" s="134" t="s">
        <v>2</v>
      </c>
      <c r="F36" s="134" t="s">
        <v>3</v>
      </c>
      <c r="G36" s="134" t="s">
        <v>4</v>
      </c>
      <c r="H36" s="134" t="s">
        <v>5</v>
      </c>
    </row>
    <row r="37" spans="2:8" ht="30">
      <c r="B37" s="254" t="s">
        <v>6</v>
      </c>
      <c r="C37" s="255" t="str">
        <f>'Teine 14'!C37</f>
        <v>Ahjus küpsetatud broileri poolkoib BBQ-marinaadis (PT)</v>
      </c>
      <c r="D37" s="258">
        <v>50</v>
      </c>
      <c r="E37" s="258">
        <f>D37*'Teine 14'!E37/'Teine 14'!D37</f>
        <v>76.7</v>
      </c>
      <c r="F37" s="258">
        <f>D37*'Teine 14'!F37/'Teine 14'!D37</f>
        <v>1.29</v>
      </c>
      <c r="G37" s="258">
        <f>D37*'Teine 14'!G37/'Teine 14'!D37</f>
        <v>2.77</v>
      </c>
      <c r="H37" s="258">
        <f>D37*'Teine 14'!H37/'Teine 14'!D37</f>
        <v>11.6</v>
      </c>
    </row>
    <row r="38" spans="2:8" ht="16.5" customHeight="1">
      <c r="B38" s="37" t="s">
        <v>15</v>
      </c>
      <c r="C38" s="132" t="str">
        <f>'Teine 14'!C38</f>
        <v>Paneeritud blaklažaan (G, L, M, PT)</v>
      </c>
      <c r="D38" s="49">
        <v>50</v>
      </c>
      <c r="E38" s="49">
        <f>D38*'Teine 14'!E38/'Teine 14'!D38</f>
        <v>51.6</v>
      </c>
      <c r="F38" s="49">
        <f>D38*'Teine 14'!F38/'Teine 14'!D38</f>
        <v>8.81</v>
      </c>
      <c r="G38" s="49">
        <f>D38*'Teine 14'!G38/'Teine 14'!D38</f>
        <v>0.76500000000000001</v>
      </c>
      <c r="H38" s="49">
        <f>D38*'Teine 14'!H38/'Teine 14'!D38</f>
        <v>1.5</v>
      </c>
    </row>
    <row r="39" spans="2:8" ht="16.5" customHeight="1">
      <c r="B39" s="40"/>
      <c r="C39" s="132" t="str">
        <f>'Teine 14'!C39</f>
        <v>Kartulipuder (L)</v>
      </c>
      <c r="D39" s="49">
        <v>50</v>
      </c>
      <c r="E39" s="49">
        <f>D39*'Teine 14'!E39/'Teine 14'!D39</f>
        <v>38.267000000000003</v>
      </c>
      <c r="F39" s="49">
        <f>D39*'Teine 14'!F39/'Teine 14'!D39</f>
        <v>7.923</v>
      </c>
      <c r="G39" s="49">
        <f>D39*'Teine 14'!G39/'Teine 14'!D39</f>
        <v>0.30499999999999999</v>
      </c>
      <c r="H39" s="49">
        <f>D39*'Teine 14'!H39/'Teine 14'!D39</f>
        <v>1.1815</v>
      </c>
    </row>
    <row r="40" spans="2:8" ht="16.5" customHeight="1">
      <c r="B40" s="40"/>
      <c r="C40" s="132" t="str">
        <f>'Teine 14'!C40</f>
        <v>Riis, aurutatud (mahe)</v>
      </c>
      <c r="D40" s="49">
        <v>50</v>
      </c>
      <c r="E40" s="49">
        <f>D40*'Teine 14'!E40/'Teine 14'!D40</f>
        <v>64.333333333333329</v>
      </c>
      <c r="F40" s="49">
        <f>D40*'Teine 14'!F40/'Teine 14'!D40</f>
        <v>14.333333333333334</v>
      </c>
      <c r="G40" s="49">
        <f>D40*'Teine 14'!G40/'Teine 14'!D40</f>
        <v>0.13250000000000001</v>
      </c>
      <c r="H40" s="49">
        <f>D40*'Teine 14'!H40/'Teine 14'!D40</f>
        <v>1.25</v>
      </c>
    </row>
    <row r="41" spans="2:8" ht="16.5" customHeight="1">
      <c r="B41" s="40"/>
      <c r="C41" s="132" t="str">
        <f>'Teine 14'!C41</f>
        <v>Kapsas, röstitud</v>
      </c>
      <c r="D41" s="49">
        <v>50</v>
      </c>
      <c r="E41" s="49">
        <f>D41*'Teine 14'!E41/'Teine 14'!D41</f>
        <v>12.092000000000001</v>
      </c>
      <c r="F41" s="49">
        <f>D41*'Teine 14'!F41/'Teine 14'!D41</f>
        <v>2.78</v>
      </c>
      <c r="G41" s="49">
        <f>D41*'Teine 14'!G41/'Teine 14'!D41</f>
        <v>0.1</v>
      </c>
      <c r="H41" s="49">
        <f>D41*'Teine 14'!H41/'Teine 14'!D41</f>
        <v>0.55000000000000004</v>
      </c>
    </row>
    <row r="42" spans="2:8" ht="16.5" customHeight="1">
      <c r="B42" s="40"/>
      <c r="C42" s="132" t="str">
        <f>'Teine 14'!C42</f>
        <v>Tomatikaste</v>
      </c>
      <c r="D42" s="49">
        <v>50</v>
      </c>
      <c r="E42" s="49">
        <f>D42*'Teine 14'!E42/'Teine 14'!D42</f>
        <v>18.399999999999999</v>
      </c>
      <c r="F42" s="49">
        <f>D42*'Teine 14'!F42/'Teine 14'!D42</f>
        <v>3.96</v>
      </c>
      <c r="G42" s="49">
        <f>D42*'Teine 14'!G42/'Teine 14'!D42</f>
        <v>3.1E-2</v>
      </c>
      <c r="H42" s="49">
        <f>D42*'Teine 14'!H42/'Teine 14'!D42</f>
        <v>0.43099999999999999</v>
      </c>
    </row>
    <row r="43" spans="2:8" ht="16.5" customHeight="1">
      <c r="B43" s="40"/>
      <c r="C43" s="132" t="str">
        <f>'Teine 14'!C43</f>
        <v xml:space="preserve">Mahla-õlikaste </v>
      </c>
      <c r="D43" s="49">
        <v>5</v>
      </c>
      <c r="E43" s="49">
        <f>D43*'Teine 14'!E43/'Teine 14'!D43</f>
        <v>32.189399999999999</v>
      </c>
      <c r="F43" s="49">
        <f>D43*'Teine 14'!F43/'Teine 14'!D43</f>
        <v>9.7050000000000011E-2</v>
      </c>
      <c r="G43" s="49">
        <f>D43*'Teine 14'!G43/'Teine 14'!D43</f>
        <v>3.5305500000000003</v>
      </c>
      <c r="H43" s="49">
        <f>D43*'Teine 14'!H43/'Teine 14'!D43</f>
        <v>1.3550000000000001E-2</v>
      </c>
    </row>
    <row r="44" spans="2:8" ht="16.5" customHeight="1">
      <c r="B44" s="40"/>
      <c r="C44" s="132" t="str">
        <f>'Teine 14'!C44</f>
        <v>Hiina kapsa salat spinatiga</v>
      </c>
      <c r="D44" s="49">
        <v>50</v>
      </c>
      <c r="E44" s="49">
        <f>D44*'Teine 14'!E44/'Teine 14'!D44</f>
        <v>7.1</v>
      </c>
      <c r="F44" s="49">
        <f>D44*'Teine 14'!F44/'Teine 14'!D44</f>
        <v>1.21</v>
      </c>
      <c r="G44" s="49">
        <f>D44*'Teine 14'!G44/'Teine 14'!D44</f>
        <v>0.08</v>
      </c>
      <c r="H44" s="49">
        <f>D44*'Teine 14'!H44/'Teine 14'!D44</f>
        <v>0.67</v>
      </c>
    </row>
    <row r="45" spans="2:8" ht="16.5" customHeight="1">
      <c r="B45" s="40"/>
      <c r="C45" s="132" t="str">
        <f>'Teine 14'!C45</f>
        <v>Porgand (mahe), mais, marineeritud kurk</v>
      </c>
      <c r="D45" s="49">
        <v>30</v>
      </c>
      <c r="E45" s="49">
        <f>D45*'Teine 14'!E45/'Teine 14'!D45</f>
        <v>13.507999999999999</v>
      </c>
      <c r="F45" s="49">
        <f>D45*'Teine 14'!F45/'Teine 14'!D45</f>
        <v>2.9950000000000006</v>
      </c>
      <c r="G45" s="49">
        <f>D45*'Teine 14'!G45/'Teine 14'!D45</f>
        <v>0.18000000000000005</v>
      </c>
      <c r="H45" s="49">
        <f>D45*'Teine 14'!H45/'Teine 14'!D45</f>
        <v>0.48000000000000004</v>
      </c>
    </row>
    <row r="46" spans="2:8" s="5" customFormat="1" ht="16.5" customHeight="1">
      <c r="B46" s="24"/>
      <c r="C46" s="132" t="str">
        <f>'Teine 14'!C46</f>
        <v>Seemnesegu (mahe)</v>
      </c>
      <c r="D46" s="88">
        <v>5</v>
      </c>
      <c r="E46" s="49">
        <f>D46*'Teine 14'!E46/'Teine 14'!D46</f>
        <v>30.58175</v>
      </c>
      <c r="F46" s="49">
        <f>D46*'Teine 14'!F46/'Teine 14'!D46</f>
        <v>0.64875000000000005</v>
      </c>
      <c r="G46" s="49">
        <f>D46*'Teine 14'!G46/'Teine 14'!D46</f>
        <v>2.6702500000000002</v>
      </c>
      <c r="H46" s="49">
        <f>D46*'Teine 14'!H46/'Teine 14'!D46</f>
        <v>1.2762500000000001</v>
      </c>
    </row>
    <row r="47" spans="2:8" s="5" customFormat="1" ht="16.5" customHeight="1">
      <c r="B47" s="24"/>
      <c r="C47" s="132" t="str">
        <f>'Teine 14'!C47</f>
        <v>PRIA Piimatooted (piim, keefir R 2,5% ) (L)</v>
      </c>
      <c r="D47" s="88">
        <v>25</v>
      </c>
      <c r="E47" s="49">
        <f>D47*'Teine 14'!E47/'Teine 14'!D47</f>
        <v>14.1</v>
      </c>
      <c r="F47" s="49">
        <f>D47*'Teine 14'!F47/'Teine 14'!D47</f>
        <v>1.22</v>
      </c>
      <c r="G47" s="49">
        <f>D47*'Teine 14'!G47/'Teine 14'!D47</f>
        <v>0.64</v>
      </c>
      <c r="H47" s="49">
        <f>D47*'Teine 14'!H47/'Teine 14'!D47</f>
        <v>0.86</v>
      </c>
    </row>
    <row r="48" spans="2:8" ht="16.5" customHeight="1">
      <c r="B48" s="40"/>
      <c r="C48" s="132" t="str">
        <f>'Teine 14'!C48</f>
        <v>Mahlajook (erinevad maitsed)</v>
      </c>
      <c r="D48" s="79">
        <v>25</v>
      </c>
      <c r="E48" s="49">
        <f>D48*'Teine 14'!E48/'Teine 14'!D48</f>
        <v>12.132200000000001</v>
      </c>
      <c r="F48" s="49">
        <f>D48*'Teine 14'!F48/'Teine 14'!D48</f>
        <v>2.9455</v>
      </c>
      <c r="G48" s="49">
        <f>D48*'Teine 14'!G48/'Teine 14'!D48</f>
        <v>1.2500000000000001E-2</v>
      </c>
      <c r="H48" s="49">
        <f>D48*'Teine 14'!H48/'Teine 14'!D48</f>
        <v>9.0749999999999997E-2</v>
      </c>
    </row>
    <row r="49" spans="2:8" ht="16.5" customHeight="1">
      <c r="B49" s="40"/>
      <c r="C49" s="132" t="str">
        <f>'Teine 14'!C49</f>
        <v>Joogijogurt R 1,5%, maitsestatud (L)</v>
      </c>
      <c r="D49" s="51">
        <v>25</v>
      </c>
      <c r="E49" s="49">
        <f>D49*'Teine 14'!E49/'Teine 14'!D49</f>
        <v>18.686499999999999</v>
      </c>
      <c r="F49" s="49">
        <f>D49*'Teine 14'!F49/'Teine 14'!D49</f>
        <v>3.0307499999999998</v>
      </c>
      <c r="G49" s="49">
        <f>D49*'Teine 14'!G49/'Teine 14'!D49</f>
        <v>0.375</v>
      </c>
      <c r="H49" s="49">
        <f>D49*'Teine 14'!H49/'Teine 14'!D49</f>
        <v>0.8</v>
      </c>
    </row>
    <row r="50" spans="2:8" ht="16.5" customHeight="1">
      <c r="B50" s="40"/>
      <c r="C50" s="132" t="str">
        <f>'Teine 14'!C50</f>
        <v>Tee, suhkruta</v>
      </c>
      <c r="D50" s="51">
        <v>50</v>
      </c>
      <c r="E50" s="49">
        <f>D50*'Teine 14'!E50/'Teine 14'!D50</f>
        <v>0.2</v>
      </c>
      <c r="F50" s="49">
        <f>D50*'Teine 14'!F50/'Teine 14'!D50</f>
        <v>0</v>
      </c>
      <c r="G50" s="49">
        <f>D50*'Teine 14'!G50/'Teine 14'!D50</f>
        <v>0</v>
      </c>
      <c r="H50" s="49">
        <f>D50*'Teine 14'!H50/'Teine 14'!D50</f>
        <v>0.05</v>
      </c>
    </row>
    <row r="51" spans="2:8" ht="16.5" customHeight="1">
      <c r="B51" s="40"/>
      <c r="C51" s="132" t="str">
        <f>'Teine 14'!C51</f>
        <v>Rukkileiva (3 sorti) - ja sepikutoodete valik  (G)</v>
      </c>
      <c r="D51" s="51">
        <v>40</v>
      </c>
      <c r="E51" s="49">
        <f>D51*'Teine 14'!E51/'Teine 14'!D51</f>
        <v>98.48</v>
      </c>
      <c r="F51" s="49">
        <f>D51*'Teine 14'!F51/'Teine 14'!D51</f>
        <v>20.92</v>
      </c>
      <c r="G51" s="49">
        <f>D51*'Teine 14'!G51/'Teine 14'!D51</f>
        <v>0.8</v>
      </c>
      <c r="H51" s="49">
        <f>D51*'Teine 14'!H51/'Teine 14'!D51</f>
        <v>2.86</v>
      </c>
    </row>
    <row r="52" spans="2:8" ht="16.5" customHeight="1">
      <c r="B52" s="55"/>
      <c r="C52" s="132" t="str">
        <f>'Teine 14'!C52</f>
        <v>Õun (PRIA) (mahe)</v>
      </c>
      <c r="D52" s="49">
        <v>50</v>
      </c>
      <c r="E52" s="49">
        <f>D52*'Teine 14'!E52/'Teine 14'!D52</f>
        <v>24.038</v>
      </c>
      <c r="F52" s="49">
        <f>D52*'Teine 14'!F52/'Teine 14'!D52</f>
        <v>6.74</v>
      </c>
      <c r="G52" s="49">
        <f>D52*'Teine 14'!G52/'Teine 14'!D52</f>
        <v>0</v>
      </c>
      <c r="H52" s="49">
        <f>D52*'Teine 14'!H52/'Teine 14'!D52</f>
        <v>0</v>
      </c>
    </row>
    <row r="53" spans="2:8" s="54" customFormat="1" ht="15.75">
      <c r="B53" s="26"/>
      <c r="C53" s="91" t="s">
        <v>7</v>
      </c>
      <c r="D53" s="102"/>
      <c r="E53" s="102">
        <f>SUM(E37:E52)</f>
        <v>512.40818333333334</v>
      </c>
      <c r="F53" s="102">
        <f t="shared" ref="F53:H53" si="2">SUM(F37:F52)</f>
        <v>78.903383333333338</v>
      </c>
      <c r="G53" s="102">
        <f t="shared" si="2"/>
        <v>12.3918</v>
      </c>
      <c r="H53" s="102">
        <f t="shared" si="2"/>
        <v>23.613050000000001</v>
      </c>
    </row>
    <row r="54" spans="2:8" ht="24" customHeight="1">
      <c r="B54" s="21" t="s">
        <v>11</v>
      </c>
      <c r="C54" s="47"/>
      <c r="D54" s="134" t="s">
        <v>1</v>
      </c>
      <c r="E54" s="134" t="s">
        <v>2</v>
      </c>
      <c r="F54" s="134" t="s">
        <v>3</v>
      </c>
      <c r="G54" s="134" t="s">
        <v>4</v>
      </c>
      <c r="H54" s="134" t="s">
        <v>5</v>
      </c>
    </row>
    <row r="55" spans="2:8">
      <c r="B55" s="37" t="s">
        <v>6</v>
      </c>
      <c r="C55" s="133" t="str">
        <f>'Teine 14'!C55</f>
        <v xml:space="preserve">Sealiha-köögiviljasupp </v>
      </c>
      <c r="D55" s="89">
        <v>100</v>
      </c>
      <c r="E55" s="50">
        <f>D55*'Teine 14'!E55/'Teine 14'!D55</f>
        <v>53.36</v>
      </c>
      <c r="F55" s="50">
        <f>D55*'Teine 14'!F55/'Teine 14'!D55</f>
        <v>5.2320000000000002</v>
      </c>
      <c r="G55" s="50">
        <f>D55*'Teine 14'!G55/'Teine 14'!D55</f>
        <v>1.8720000000000001</v>
      </c>
      <c r="H55" s="50">
        <f>D55*'Teine 14'!H55/'Teine 14'!D55</f>
        <v>2.976</v>
      </c>
    </row>
    <row r="56" spans="2:8">
      <c r="B56" s="37" t="s">
        <v>15</v>
      </c>
      <c r="C56" s="133" t="str">
        <f>'Teine 14'!C56</f>
        <v>Aedviljasupp kinoaga (mahe)</v>
      </c>
      <c r="D56" s="57">
        <v>100</v>
      </c>
      <c r="E56" s="50">
        <f>D56*'Teine 14'!E56/'Teine 14'!D56</f>
        <v>98.393000000000001</v>
      </c>
      <c r="F56" s="50">
        <f>D56*'Teine 14'!F56/'Teine 14'!D56</f>
        <v>14.521000000000001</v>
      </c>
      <c r="G56" s="50">
        <f>D56*'Teine 14'!G56/'Teine 14'!D56</f>
        <v>3.7839999999999994</v>
      </c>
      <c r="H56" s="50">
        <f>D56*'Teine 14'!H56/'Teine 14'!D56</f>
        <v>2.6960000000000002</v>
      </c>
    </row>
    <row r="57" spans="2:8" s="5" customFormat="1">
      <c r="B57" s="23"/>
      <c r="C57" s="133" t="str">
        <f>'Teine 14'!C57</f>
        <v>Kohupiimakreem maasikakisselliga (L)</v>
      </c>
      <c r="D57" s="90">
        <v>100</v>
      </c>
      <c r="E57" s="50">
        <f>D57*'Teine 14'!E57/'Teine 14'!D57</f>
        <v>138</v>
      </c>
      <c r="F57" s="50">
        <f>D57*'Teine 14'!F57/'Teine 14'!D57</f>
        <v>15.9</v>
      </c>
      <c r="G57" s="50">
        <f>D57*'Teine 14'!G57/'Teine 14'!D57</f>
        <v>6.43</v>
      </c>
      <c r="H57" s="50">
        <f>D57*'Teine 14'!H57/'Teine 14'!D57</f>
        <v>3.85</v>
      </c>
    </row>
    <row r="58" spans="2:8">
      <c r="B58" s="40"/>
      <c r="C58" s="133" t="str">
        <f>'Teine 14'!C58</f>
        <v>Pannkook moosiga (G, L)</v>
      </c>
      <c r="D58" s="89">
        <v>100</v>
      </c>
      <c r="E58" s="50">
        <f>D58*'Teine 14'!E58/'Teine 14'!D58</f>
        <v>241</v>
      </c>
      <c r="F58" s="50">
        <f>D58*'Teine 14'!F58/'Teine 14'!D58</f>
        <v>32.5</v>
      </c>
      <c r="G58" s="50">
        <f>D58*'Teine 14'!G58/'Teine 14'!D58</f>
        <v>9.31</v>
      </c>
      <c r="H58" s="50">
        <f>D58*'Teine 14'!H58/'Teine 14'!D58</f>
        <v>6.13</v>
      </c>
    </row>
    <row r="59" spans="2:8">
      <c r="B59" s="37"/>
      <c r="C59" s="133" t="str">
        <f>'Teine 14'!C59</f>
        <v>PRIA Piimatooted (piim, keefir R 2,5% ) (L)</v>
      </c>
      <c r="D59" s="113">
        <v>25</v>
      </c>
      <c r="E59" s="50">
        <f>D59*'Teine 14'!E59/'Teine 14'!D59</f>
        <v>14.1</v>
      </c>
      <c r="F59" s="50">
        <f>D59*'Teine 14'!F59/'Teine 14'!D59</f>
        <v>1.22</v>
      </c>
      <c r="G59" s="50">
        <f>D59*'Teine 14'!G59/'Teine 14'!D59</f>
        <v>0.64</v>
      </c>
      <c r="H59" s="50">
        <f>D59*'Teine 14'!H59/'Teine 14'!D59</f>
        <v>0.86</v>
      </c>
    </row>
    <row r="60" spans="2:8" ht="15.75">
      <c r="B60" s="55"/>
      <c r="C60" s="133" t="str">
        <f>'Teine 14'!C60</f>
        <v>Mahlajook (erinevad maitsed)</v>
      </c>
      <c r="D60" s="49">
        <v>25</v>
      </c>
      <c r="E60" s="50">
        <f>D60*'Teine 14'!E60/'Teine 14'!D60</f>
        <v>12.132200000000001</v>
      </c>
      <c r="F60" s="50">
        <f>D60*'Teine 14'!F60/'Teine 14'!D60</f>
        <v>2.9455</v>
      </c>
      <c r="G60" s="50">
        <f>D60*'Teine 14'!G60/'Teine 14'!D60</f>
        <v>1.2500000000000001E-2</v>
      </c>
      <c r="H60" s="50">
        <f>D60*'Teine 14'!H60/'Teine 14'!D60</f>
        <v>9.0749999999999997E-2</v>
      </c>
    </row>
    <row r="61" spans="2:8" ht="15.75">
      <c r="B61" s="55"/>
      <c r="C61" s="133" t="str">
        <f>'Teine 14'!C61</f>
        <v>Joogijogurt R 1,5%, maitsestatud (L)</v>
      </c>
      <c r="D61" s="49">
        <v>25</v>
      </c>
      <c r="E61" s="50">
        <f>D61*'Teine 14'!E61/'Teine 14'!D61</f>
        <v>18.686499999999999</v>
      </c>
      <c r="F61" s="50">
        <f>D61*'Teine 14'!F61/'Teine 14'!D61</f>
        <v>3.0307499999999998</v>
      </c>
      <c r="G61" s="50">
        <f>D61*'Teine 14'!G61/'Teine 14'!D61</f>
        <v>0.375</v>
      </c>
      <c r="H61" s="50">
        <f>D61*'Teine 14'!H61/'Teine 14'!D61</f>
        <v>0.8</v>
      </c>
    </row>
    <row r="62" spans="2:8" ht="15.75">
      <c r="B62" s="55"/>
      <c r="C62" s="133" t="str">
        <f>'Teine 14'!C62</f>
        <v>Tee, suhkruta</v>
      </c>
      <c r="D62" s="49">
        <v>50</v>
      </c>
      <c r="E62" s="50">
        <f>D62*'Teine 14'!E62/'Teine 14'!D62</f>
        <v>0.2</v>
      </c>
      <c r="F62" s="50">
        <f>D62*'Teine 14'!F62/'Teine 14'!D62</f>
        <v>0</v>
      </c>
      <c r="G62" s="50">
        <f>D62*'Teine 14'!G62/'Teine 14'!D62</f>
        <v>0</v>
      </c>
      <c r="H62" s="50">
        <f>D62*'Teine 14'!H62/'Teine 14'!D62</f>
        <v>0.05</v>
      </c>
    </row>
    <row r="63" spans="2:8" ht="15.75">
      <c r="B63" s="55"/>
      <c r="C63" s="133" t="str">
        <f>'Teine 14'!C63</f>
        <v>Rukkileiva (3 sorti) - ja sepikutoodete valik  (G)</v>
      </c>
      <c r="D63" s="49">
        <v>40</v>
      </c>
      <c r="E63" s="50">
        <f>D63*'Teine 14'!E63/'Teine 14'!D63</f>
        <v>98.48</v>
      </c>
      <c r="F63" s="50">
        <f>D63*'Teine 14'!F63/'Teine 14'!D63</f>
        <v>20.92</v>
      </c>
      <c r="G63" s="50">
        <f>D63*'Teine 14'!G63/'Teine 14'!D63</f>
        <v>0.8</v>
      </c>
      <c r="H63" s="50">
        <f>D63*'Teine 14'!H63/'Teine 14'!D63</f>
        <v>2.86</v>
      </c>
    </row>
    <row r="64" spans="2:8" ht="15.75">
      <c r="B64" s="55"/>
      <c r="C64" s="133" t="str">
        <f>'Teine 14'!C64</f>
        <v>Porgand (PRIA)</v>
      </c>
      <c r="D64" s="49">
        <v>50</v>
      </c>
      <c r="E64" s="50">
        <f>D64*'Teine 14'!E64/'Teine 14'!D64</f>
        <v>16.2</v>
      </c>
      <c r="F64" s="50">
        <f>D64*'Teine 14'!F64/'Teine 14'!D64</f>
        <v>4.25</v>
      </c>
      <c r="G64" s="50">
        <f>D64*'Teine 14'!G64/'Teine 14'!D64</f>
        <v>0.1</v>
      </c>
      <c r="H64" s="50">
        <f>D64*'Teine 14'!H64/'Teine 14'!D64</f>
        <v>0.3</v>
      </c>
    </row>
    <row r="65" spans="2:8" s="54" customFormat="1" ht="15.75">
      <c r="B65" s="26"/>
      <c r="C65" s="91" t="s">
        <v>7</v>
      </c>
      <c r="D65" s="102"/>
      <c r="E65" s="102">
        <f>SUM(E55:E64)</f>
        <v>690.5517000000001</v>
      </c>
      <c r="F65" s="102">
        <f t="shared" ref="F65:H65" si="3">SUM(F55:F64)</f>
        <v>100.51924999999999</v>
      </c>
      <c r="G65" s="102">
        <f t="shared" si="3"/>
        <v>23.323500000000003</v>
      </c>
      <c r="H65" s="102">
        <f t="shared" si="3"/>
        <v>20.612750000000002</v>
      </c>
    </row>
    <row r="66" spans="2:8" ht="24" customHeight="1">
      <c r="B66" s="21" t="s">
        <v>12</v>
      </c>
      <c r="C66" s="100"/>
      <c r="D66" s="134" t="s">
        <v>1</v>
      </c>
      <c r="E66" s="134" t="s">
        <v>2</v>
      </c>
      <c r="F66" s="134" t="s">
        <v>3</v>
      </c>
      <c r="G66" s="134" t="s">
        <v>4</v>
      </c>
      <c r="H66" s="134" t="s">
        <v>5</v>
      </c>
    </row>
    <row r="67" spans="2:8" ht="15.75" customHeight="1">
      <c r="B67" s="40" t="s">
        <v>6</v>
      </c>
      <c r="C67" s="131" t="str">
        <f>'Teine 14'!C67</f>
        <v>Lõhepasta spinati ja sidruniga (G, L)</v>
      </c>
      <c r="D67" s="56">
        <v>100</v>
      </c>
      <c r="E67" s="49">
        <f>D67*'Teine 14'!E67/'Teine 14'!D67</f>
        <v>156</v>
      </c>
      <c r="F67" s="49">
        <f>D67*'Teine 14'!F67/'Teine 14'!D67</f>
        <v>20.9</v>
      </c>
      <c r="G67" s="49">
        <f>D67*'Teine 14'!G67/'Teine 14'!D67</f>
        <v>4.34</v>
      </c>
      <c r="H67" s="49">
        <f>D67*'Teine 14'!H67/'Teine 14'!D67</f>
        <v>7.32</v>
      </c>
    </row>
    <row r="68" spans="2:8" ht="15.75" customHeight="1">
      <c r="B68" s="40" t="s">
        <v>15</v>
      </c>
      <c r="C68" s="131" t="str">
        <f>'Teine 14'!C68</f>
        <v>Kreemine köögivilja-juustupasta (G, L)</v>
      </c>
      <c r="D68" s="56">
        <v>100</v>
      </c>
      <c r="E68" s="49">
        <f>D68*'Teine 14'!E68/'Teine 14'!D68</f>
        <v>147</v>
      </c>
      <c r="F68" s="49">
        <f>D68*'Teine 14'!F68/'Teine 14'!D68</f>
        <v>15.9</v>
      </c>
      <c r="G68" s="49">
        <f>D68*'Teine 14'!G68/'Teine 14'!D68</f>
        <v>7.0599999999999987</v>
      </c>
      <c r="H68" s="49">
        <f>D68*'Teine 14'!H68/'Teine 14'!D68</f>
        <v>4.12</v>
      </c>
    </row>
    <row r="69" spans="2:8">
      <c r="B69" s="40"/>
      <c r="C69" s="131" t="str">
        <f>'Teine 14'!C69</f>
        <v>Brokoli ja lillkapsas, aurutatud</v>
      </c>
      <c r="D69" s="49">
        <v>50</v>
      </c>
      <c r="E69" s="49">
        <f>D69*'Teine 14'!E69/'Teine 14'!D69</f>
        <v>21.9</v>
      </c>
      <c r="F69" s="49">
        <f>D69*'Teine 14'!F69/'Teine 14'!D69</f>
        <v>2.75</v>
      </c>
      <c r="G69" s="49">
        <f>D69*'Teine 14'!G69/'Teine 14'!D69</f>
        <v>0.24</v>
      </c>
      <c r="H69" s="49">
        <f>D69*'Teine 14'!H69/'Teine 14'!D69</f>
        <v>1.89</v>
      </c>
    </row>
    <row r="70" spans="2:8">
      <c r="B70" s="40"/>
      <c r="C70" s="131" t="str">
        <f>'Teine 14'!C70</f>
        <v>Ürdi-jogurtikaste (L)</v>
      </c>
      <c r="D70" s="49">
        <v>50</v>
      </c>
      <c r="E70" s="49">
        <f>D70*'Teine 14'!E70/'Teine 14'!D70</f>
        <v>44.3</v>
      </c>
      <c r="F70" s="49">
        <f>D70*'Teine 14'!F70/'Teine 14'!D70</f>
        <v>5.6</v>
      </c>
      <c r="G70" s="49">
        <f>D70*'Teine 14'!G70/'Teine 14'!D70</f>
        <v>1.98</v>
      </c>
      <c r="H70" s="49">
        <f>D70*'Teine 14'!H70/'Teine 14'!D70</f>
        <v>0.93300000000000016</v>
      </c>
    </row>
    <row r="71" spans="2:8" ht="15.75">
      <c r="B71" s="55"/>
      <c r="C71" s="131" t="str">
        <f>'Teine 14'!C71</f>
        <v>Mahla-õlikaste</v>
      </c>
      <c r="D71" s="49">
        <v>5</v>
      </c>
      <c r="E71" s="49">
        <f>D71*'Teine 14'!E71/'Teine 14'!D71</f>
        <v>32.189399999999999</v>
      </c>
      <c r="F71" s="49">
        <f>D71*'Teine 14'!F71/'Teine 14'!D71</f>
        <v>9.7050000000000011E-2</v>
      </c>
      <c r="G71" s="49">
        <f>D71*'Teine 14'!G71/'Teine 14'!D71</f>
        <v>3.5305500000000003</v>
      </c>
      <c r="H71" s="49">
        <f>D71*'Teine 14'!H71/'Teine 14'!D71</f>
        <v>1.3550000000000001E-2</v>
      </c>
    </row>
    <row r="72" spans="2:8" ht="15.75">
      <c r="B72" s="55"/>
      <c r="C72" s="131" t="str">
        <f>'Teine 14'!C72</f>
        <v>Porgandi-melonisalat</v>
      </c>
      <c r="D72" s="49">
        <v>50</v>
      </c>
      <c r="E72" s="49">
        <f>D72*'Teine 14'!E72/'Teine 14'!D72</f>
        <v>24.077999999999996</v>
      </c>
      <c r="F72" s="49">
        <f>D72*'Teine 14'!F72/'Teine 14'!D72</f>
        <v>3.843</v>
      </c>
      <c r="G72" s="49">
        <f>D72*'Teine 14'!G72/'Teine 14'!D72</f>
        <v>1.0840000000000001</v>
      </c>
      <c r="H72" s="49">
        <f>D72*'Teine 14'!H72/'Teine 14'!D72</f>
        <v>0.29399999999999998</v>
      </c>
    </row>
    <row r="73" spans="2:8" s="5" customFormat="1">
      <c r="B73" s="24"/>
      <c r="C73" s="131" t="str">
        <f>'Teine 14'!C73</f>
        <v>Kapsas (mahe), peet, roheline hernes</v>
      </c>
      <c r="D73" s="88">
        <v>30</v>
      </c>
      <c r="E73" s="49">
        <f>D73*'Teine 14'!E73/'Teine 14'!D73</f>
        <v>15.995600000000001</v>
      </c>
      <c r="F73" s="49">
        <f>D73*'Teine 14'!F73/'Teine 14'!D73</f>
        <v>3.5040000000000004</v>
      </c>
      <c r="G73" s="49">
        <f>D73*'Teine 14'!G73/'Teine 14'!D73</f>
        <v>0.09</v>
      </c>
      <c r="H73" s="49">
        <f>D73*'Teine 14'!H73/'Teine 14'!D73</f>
        <v>0.91800000000000004</v>
      </c>
    </row>
    <row r="74" spans="2:8" s="5" customFormat="1">
      <c r="B74" s="24"/>
      <c r="C74" s="131" t="str">
        <f>'Teine 14'!C74</f>
        <v>Seemnesegu (mahe)</v>
      </c>
      <c r="D74" s="88">
        <v>10</v>
      </c>
      <c r="E74" s="49">
        <f>D74*'Teine 14'!E74/'Teine 14'!D74</f>
        <v>61.163499999999999</v>
      </c>
      <c r="F74" s="49">
        <f>D74*'Teine 14'!F74/'Teine 14'!D74</f>
        <v>1.2975000000000001</v>
      </c>
      <c r="G74" s="49">
        <f>D74*'Teine 14'!G74/'Teine 14'!D74</f>
        <v>5.3405000000000005</v>
      </c>
      <c r="H74" s="49">
        <f>D74*'Teine 14'!H74/'Teine 14'!D74</f>
        <v>2.5525000000000002</v>
      </c>
    </row>
    <row r="75" spans="2:8" ht="15.75">
      <c r="B75" s="55"/>
      <c r="C75" s="131" t="str">
        <f>'Teine 14'!C75</f>
        <v>PRIA Piimatooted (piim, keefir R 2,5% ) (L)</v>
      </c>
      <c r="D75" s="79">
        <v>25</v>
      </c>
      <c r="E75" s="49">
        <f>D75*'Teine 14'!E75/'Teine 14'!D75</f>
        <v>14.1</v>
      </c>
      <c r="F75" s="49">
        <f>D75*'Teine 14'!F75/'Teine 14'!D75</f>
        <v>1.22</v>
      </c>
      <c r="G75" s="49">
        <f>D75*'Teine 14'!G75/'Teine 14'!D75</f>
        <v>0.64</v>
      </c>
      <c r="H75" s="49">
        <f>D75*'Teine 14'!H75/'Teine 14'!D75</f>
        <v>0.86</v>
      </c>
    </row>
    <row r="76" spans="2:8" ht="15.75">
      <c r="B76" s="55"/>
      <c r="C76" s="131" t="str">
        <f>'Teine 14'!C76</f>
        <v>Mahlajook (erinevad maitsed)</v>
      </c>
      <c r="D76" s="79">
        <v>25</v>
      </c>
      <c r="E76" s="49">
        <f>D76*'Teine 14'!E76/'Teine 14'!D76</f>
        <v>12.132200000000001</v>
      </c>
      <c r="F76" s="49">
        <f>D76*'Teine 14'!F76/'Teine 14'!D76</f>
        <v>2.9455</v>
      </c>
      <c r="G76" s="49">
        <f>D76*'Teine 14'!G76/'Teine 14'!D76</f>
        <v>1.2500000000000001E-2</v>
      </c>
      <c r="H76" s="49">
        <f>D76*'Teine 14'!H76/'Teine 14'!D76</f>
        <v>9.0749999999999997E-2</v>
      </c>
    </row>
    <row r="77" spans="2:8" ht="15.75">
      <c r="B77" s="55"/>
      <c r="C77" s="131" t="str">
        <f>'Teine 14'!C77</f>
        <v>Joogijogurt R 1,5%, maitsestatud (L)</v>
      </c>
      <c r="D77" s="79">
        <v>25</v>
      </c>
      <c r="E77" s="49">
        <f>D77*'Teine 14'!E77/'Teine 14'!D77</f>
        <v>18.686499999999999</v>
      </c>
      <c r="F77" s="49">
        <f>D77*'Teine 14'!F77/'Teine 14'!D77</f>
        <v>3.0307499999999998</v>
      </c>
      <c r="G77" s="49">
        <f>D77*'Teine 14'!G77/'Teine 14'!D77</f>
        <v>0.375</v>
      </c>
      <c r="H77" s="49">
        <f>D77*'Teine 14'!H77/'Teine 14'!D77</f>
        <v>0.8</v>
      </c>
    </row>
    <row r="78" spans="2:8" ht="15.75">
      <c r="B78" s="55"/>
      <c r="C78" s="131" t="str">
        <f>'Teine 14'!C78</f>
        <v>Tee, suhkruta</v>
      </c>
      <c r="D78" s="79">
        <v>50</v>
      </c>
      <c r="E78" s="49">
        <f>D78*'Teine 14'!E78/'Teine 14'!D78</f>
        <v>0.2</v>
      </c>
      <c r="F78" s="49">
        <f>D78*'Teine 14'!F78/'Teine 14'!D78</f>
        <v>0</v>
      </c>
      <c r="G78" s="49">
        <f>D78*'Teine 14'!G78/'Teine 14'!D78</f>
        <v>0</v>
      </c>
      <c r="H78" s="49">
        <f>D78*'Teine 14'!H78/'Teine 14'!D78</f>
        <v>0.05</v>
      </c>
    </row>
    <row r="79" spans="2:8" ht="15.75">
      <c r="B79" s="55"/>
      <c r="C79" s="131" t="str">
        <f>'Teine 14'!C79</f>
        <v>Rukkileiva (3 sorti) - ja sepikutoodete valik  (G)</v>
      </c>
      <c r="D79" s="51">
        <v>40</v>
      </c>
      <c r="E79" s="49">
        <f>D79*'Teine 14'!E79/'Teine 14'!D79</f>
        <v>98.48</v>
      </c>
      <c r="F79" s="49">
        <f>D79*'Teine 14'!F79/'Teine 14'!D79</f>
        <v>20.92</v>
      </c>
      <c r="G79" s="49">
        <f>D79*'Teine 14'!G79/'Teine 14'!D79</f>
        <v>0.8</v>
      </c>
      <c r="H79" s="49">
        <f>D79*'Teine 14'!H79/'Teine 14'!D79</f>
        <v>2.86</v>
      </c>
    </row>
    <row r="80" spans="2:8" ht="15.75">
      <c r="B80" s="55"/>
      <c r="C80" s="131" t="str">
        <f>'Teine 14'!C80</f>
        <v>Õun (PRIA) (mahe)</v>
      </c>
      <c r="D80" s="51">
        <v>50</v>
      </c>
      <c r="E80" s="49">
        <f>D80*'Teine 14'!E80/'Teine 14'!D80</f>
        <v>24.038</v>
      </c>
      <c r="F80" s="49">
        <f>D80*'Teine 14'!F80/'Teine 14'!D80</f>
        <v>6.74</v>
      </c>
      <c r="G80" s="49">
        <f>D80*'Teine 14'!G80/'Teine 14'!D80</f>
        <v>0</v>
      </c>
      <c r="H80" s="49">
        <f>D80*'Teine 14'!H80/'Teine 14'!D80</f>
        <v>0</v>
      </c>
    </row>
    <row r="81" spans="2:9" s="54" customFormat="1" ht="15.75">
      <c r="B81" s="26"/>
      <c r="C81" s="27" t="s">
        <v>7</v>
      </c>
      <c r="D81" s="101"/>
      <c r="E81" s="94">
        <f>SUM(E67:E80)</f>
        <v>670.2632000000001</v>
      </c>
      <c r="F81" s="94">
        <f t="shared" ref="F81:H81" si="4">SUM(F67:F80)</f>
        <v>88.747799999999998</v>
      </c>
      <c r="G81" s="94">
        <f t="shared" si="4"/>
        <v>25.492550000000001</v>
      </c>
      <c r="H81" s="94">
        <f t="shared" si="4"/>
        <v>22.701800000000002</v>
      </c>
    </row>
    <row r="82" spans="2:9" ht="15.75">
      <c r="C82" s="18" t="s">
        <v>13</v>
      </c>
      <c r="E82" s="60">
        <f>AVERAGE(E22,E35,E53,E65,E81)</f>
        <v>587.61738000000003</v>
      </c>
      <c r="F82" s="60">
        <f>AVERAGE(F22,F35,F53,F65,F81)</f>
        <v>86.809486666666672</v>
      </c>
      <c r="G82" s="60">
        <f>AVERAGE(G22,G35,G53,G65,G81)</f>
        <v>18.399746666666665</v>
      </c>
      <c r="H82" s="60">
        <f>AVERAGE(H22,H35,H53,H65,H81)</f>
        <v>20.175986666666667</v>
      </c>
      <c r="I82" s="5"/>
    </row>
    <row r="83" spans="2:9" ht="15.75">
      <c r="B83" s="362" t="s">
        <v>116</v>
      </c>
      <c r="C83" s="362"/>
      <c r="D83" s="362"/>
      <c r="E83" s="61"/>
      <c r="F83" s="61"/>
      <c r="G83" s="61"/>
      <c r="H83" s="61"/>
      <c r="I83" s="5"/>
    </row>
    <row r="84" spans="2:9">
      <c r="B84" s="361" t="s">
        <v>108</v>
      </c>
      <c r="C84" s="361"/>
      <c r="D84" s="361"/>
    </row>
    <row r="85" spans="2:9">
      <c r="B85" s="361" t="s">
        <v>109</v>
      </c>
      <c r="C85" s="361"/>
      <c r="D85" s="361"/>
      <c r="E85" s="4"/>
      <c r="F85" s="4"/>
      <c r="G85" s="4"/>
      <c r="H85" s="46"/>
    </row>
    <row r="86" spans="2:9" ht="33" customHeight="1">
      <c r="B86" s="367" t="s">
        <v>119</v>
      </c>
      <c r="C86" s="367"/>
      <c r="D86" s="367"/>
    </row>
    <row r="87" spans="2:9" ht="15.75">
      <c r="B87" s="362" t="s">
        <v>117</v>
      </c>
      <c r="C87" s="362"/>
      <c r="D87" s="362"/>
    </row>
    <row r="88" spans="2:9">
      <c r="B88" s="245" t="s">
        <v>112</v>
      </c>
      <c r="C88" s="361" t="s">
        <v>115</v>
      </c>
      <c r="D88" s="361"/>
    </row>
    <row r="89" spans="2:9">
      <c r="B89" s="245" t="s">
        <v>113</v>
      </c>
      <c r="C89" s="361" t="s">
        <v>114</v>
      </c>
      <c r="D89" s="361"/>
    </row>
    <row r="90" spans="2:9">
      <c r="B90" s="245" t="s">
        <v>107</v>
      </c>
      <c r="C90" s="361"/>
      <c r="D90" s="361"/>
    </row>
    <row r="91" spans="2:9" ht="15.75">
      <c r="B91" s="362" t="s">
        <v>110</v>
      </c>
      <c r="C91" s="362"/>
      <c r="D91" s="362"/>
    </row>
    <row r="92" spans="2:9">
      <c r="B92" s="361" t="s">
        <v>111</v>
      </c>
      <c r="C92" s="361"/>
      <c r="D92" s="361"/>
    </row>
  </sheetData>
  <mergeCells count="12">
    <mergeCell ref="B1:C4"/>
    <mergeCell ref="D1:D5"/>
    <mergeCell ref="B83:D83"/>
    <mergeCell ref="B84:D84"/>
    <mergeCell ref="B85:D85"/>
    <mergeCell ref="B91:D91"/>
    <mergeCell ref="B92:D92"/>
    <mergeCell ref="B86:D86"/>
    <mergeCell ref="B87:D87"/>
    <mergeCell ref="C88:D88"/>
    <mergeCell ref="C89:D89"/>
    <mergeCell ref="C90:D90"/>
  </mergeCells>
  <phoneticPr fontId="1" type="noConversion"/>
  <pageMargins left="0.7" right="0.7" top="0.75" bottom="0.75" header="0.3" footer="0.3"/>
  <pageSetup paperSize="9" scale="4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M99"/>
  <sheetViews>
    <sheetView topLeftCell="A55" zoomScale="90" zoomScaleNormal="90" workbookViewId="0">
      <selection activeCell="N85" sqref="N85"/>
    </sheetView>
  </sheetViews>
  <sheetFormatPr defaultColWidth="9.28515625" defaultRowHeight="15"/>
  <cols>
    <col min="1" max="1" width="9.28515625" style="44"/>
    <col min="2" max="2" width="25.5703125" style="44" customWidth="1"/>
    <col min="3" max="3" width="58.5703125" style="44" customWidth="1"/>
    <col min="4" max="8" width="15.5703125" style="44" customWidth="1"/>
    <col min="9" max="16384" width="9.28515625" style="44"/>
  </cols>
  <sheetData>
    <row r="1" spans="2:12">
      <c r="B1" s="381"/>
      <c r="C1" s="381"/>
      <c r="D1" s="364" t="e" vm="1">
        <v>#VALUE!</v>
      </c>
    </row>
    <row r="2" spans="2:12">
      <c r="B2" s="381"/>
      <c r="C2" s="381"/>
      <c r="D2" s="364"/>
    </row>
    <row r="3" spans="2:12">
      <c r="B3" s="381"/>
      <c r="C3" s="381"/>
      <c r="D3" s="364"/>
    </row>
    <row r="4" spans="2:12">
      <c r="B4" s="381"/>
      <c r="C4" s="381"/>
      <c r="D4" s="364"/>
    </row>
    <row r="5" spans="2:12" ht="24" customHeight="1">
      <c r="B5" s="42" t="str">
        <f>'Teine 15'!B5</f>
        <v>Koolilõuna 07.04-11.04.2025</v>
      </c>
      <c r="C5" s="63"/>
      <c r="D5" s="365"/>
    </row>
    <row r="6" spans="2:12" s="46" customFormat="1" ht="24" customHeight="1">
      <c r="B6" s="21" t="s">
        <v>0</v>
      </c>
      <c r="C6" s="64"/>
      <c r="D6" s="48" t="s">
        <v>1</v>
      </c>
      <c r="E6" s="48" t="s">
        <v>2</v>
      </c>
      <c r="F6" s="48" t="s">
        <v>3</v>
      </c>
      <c r="G6" s="48" t="s">
        <v>4</v>
      </c>
      <c r="H6" s="48" t="s">
        <v>5</v>
      </c>
    </row>
    <row r="7" spans="2:12">
      <c r="B7" s="37" t="s">
        <v>6</v>
      </c>
      <c r="C7" s="135" t="str">
        <f>'Teine 15'!C7</f>
        <v>Tomati-kalakaste Prantsuse ürtidega</v>
      </c>
      <c r="D7" s="115">
        <v>50</v>
      </c>
      <c r="E7" s="114">
        <f>D7*'Teine 15'!E7/'Teine 15'!D7</f>
        <v>26.083333333333332</v>
      </c>
      <c r="F7" s="114">
        <f>D7*'Teine 15'!F7/'Teine 15'!D7</f>
        <v>1.8999999999999997</v>
      </c>
      <c r="G7" s="114">
        <f>D7*'Teine 15'!G7/'Teine 15'!D7</f>
        <v>0.91666666666666674</v>
      </c>
      <c r="H7" s="114">
        <f>D7*'Teine 15'!H7/'Teine 15'!D7</f>
        <v>2.2416666666666667</v>
      </c>
    </row>
    <row r="8" spans="2:12">
      <c r="B8" s="37" t="s">
        <v>15</v>
      </c>
      <c r="C8" s="135" t="str">
        <f>'Teine 15'!C8</f>
        <v>Tomatine oakaste (mahe)</v>
      </c>
      <c r="D8" s="115">
        <v>50</v>
      </c>
      <c r="E8" s="114">
        <f>D8*'Teine 15'!E8/'Teine 15'!D8</f>
        <v>57.512500000000003</v>
      </c>
      <c r="F8" s="114">
        <f>D8*'Teine 15'!F8/'Teine 15'!D8</f>
        <v>7.7145000000000001</v>
      </c>
      <c r="G8" s="114">
        <f>D8*'Teine 15'!G8/'Teine 15'!D8</f>
        <v>2.3975</v>
      </c>
      <c r="H8" s="114">
        <f>D8*'Teine 15'!H8/'Teine 15'!D8</f>
        <v>2.2570000000000001</v>
      </c>
    </row>
    <row r="9" spans="2:12">
      <c r="B9" s="40"/>
      <c r="C9" s="135" t="str">
        <f>'Teine 15'!C9</f>
        <v>Täisterapasta/pasta (G)</v>
      </c>
      <c r="D9" s="49">
        <v>50</v>
      </c>
      <c r="E9" s="114">
        <f>D9*'Teine 15'!E9/'Teine 15'!D9</f>
        <v>85.782499999999999</v>
      </c>
      <c r="F9" s="114">
        <f>D9*'Teine 15'!F9/'Teine 15'!D9</f>
        <v>17.828499999999998</v>
      </c>
      <c r="G9" s="114">
        <f>D9*'Teine 15'!G9/'Teine 15'!D9</f>
        <v>0.67249999999999988</v>
      </c>
      <c r="H9" s="114">
        <f>D9*'Teine 15'!H9/'Teine 15'!D9</f>
        <v>2.8384999999999994</v>
      </c>
    </row>
    <row r="10" spans="2:12" ht="15.75" customHeight="1">
      <c r="B10" s="40"/>
      <c r="C10" s="135" t="str">
        <f>'Teine 15'!C10</f>
        <v>Riis, aurutatud (mahe)</v>
      </c>
      <c r="D10" s="49">
        <v>50</v>
      </c>
      <c r="E10" s="114">
        <f>D10*'Teine 15'!E10/'Teine 15'!D10</f>
        <v>64.333333333333329</v>
      </c>
      <c r="F10" s="114">
        <f>D10*'Teine 15'!F10/'Teine 15'!D10</f>
        <v>14.333333333333334</v>
      </c>
      <c r="G10" s="114">
        <f>D10*'Teine 15'!G10/'Teine 15'!D10</f>
        <v>0.13250000000000001</v>
      </c>
      <c r="H10" s="114">
        <f>D10*'Teine 15'!H10/'Teine 15'!D10</f>
        <v>1.25</v>
      </c>
    </row>
    <row r="11" spans="2:12">
      <c r="B11" s="40"/>
      <c r="C11" s="135" t="str">
        <f>'Teine 15'!C11</f>
        <v>Peet, röstitud</v>
      </c>
      <c r="D11" s="49">
        <v>50</v>
      </c>
      <c r="E11" s="114">
        <f>D11*'Teine 15'!E11/'Teine 15'!D11</f>
        <v>30.42</v>
      </c>
      <c r="F11" s="114">
        <f>D11*'Teine 15'!F11/'Teine 15'!D11</f>
        <v>6.2534999999999998</v>
      </c>
      <c r="G11" s="114">
        <f>D11*'Teine 15'!G11/'Teine 15'!D11</f>
        <v>0.5615</v>
      </c>
      <c r="H11" s="114">
        <f>D11*'Teine 15'!H11/'Teine 15'!D11</f>
        <v>0.84150000000000003</v>
      </c>
    </row>
    <row r="12" spans="2:12">
      <c r="B12" s="40"/>
      <c r="C12" s="135" t="str">
        <f>'Teine 15'!C12</f>
        <v xml:space="preserve">Mahla-õlikaste </v>
      </c>
      <c r="D12" s="49">
        <v>5</v>
      </c>
      <c r="E12" s="114">
        <f>D12*'Teine 15'!E12/'Teine 15'!D12</f>
        <v>32.189399999999999</v>
      </c>
      <c r="F12" s="114">
        <f>D12*'Teine 15'!F12/'Teine 15'!D12</f>
        <v>9.7050000000000011E-2</v>
      </c>
      <c r="G12" s="114">
        <f>D12*'Teine 15'!G12/'Teine 15'!D12</f>
        <v>3.5305500000000003</v>
      </c>
      <c r="H12" s="114">
        <f>D12*'Teine 15'!H12/'Teine 15'!D12</f>
        <v>1.3550000000000001E-2</v>
      </c>
    </row>
    <row r="13" spans="2:12">
      <c r="B13" s="262"/>
      <c r="C13" s="135" t="str">
        <f>'Teine 15'!C13</f>
        <v>Külm jogurti-küüslaugukaste (L)</v>
      </c>
      <c r="D13" s="263">
        <v>5</v>
      </c>
      <c r="E13" s="114">
        <f>D13*'Teine 15'!E13/'Teine 15'!D13</f>
        <v>4.1657500000000001</v>
      </c>
      <c r="F13" s="114">
        <f>E13*'Teine 15'!F13/'Teine 15'!E13</f>
        <v>0.29704999999999998</v>
      </c>
      <c r="G13" s="114">
        <f>F13*'Teine 15'!G13/'Teine 15'!F13</f>
        <v>0.24009999999999995</v>
      </c>
      <c r="H13" s="114">
        <f>G13*'Teine 15'!H13/'Teine 15'!G13</f>
        <v>0.20710000000000001</v>
      </c>
    </row>
    <row r="14" spans="2:12">
      <c r="B14" s="40"/>
      <c r="C14" s="135" t="str">
        <f>'Teine 15'!C14</f>
        <v>Porgandi-apelsinisalat</v>
      </c>
      <c r="D14" s="49">
        <v>50</v>
      </c>
      <c r="E14" s="114">
        <f>D14*'Teine 15'!E14/'Teine 15'!D14</f>
        <v>26.936</v>
      </c>
      <c r="F14" s="114">
        <f>D14*'Teine 15'!F14/'Teine 15'!D14</f>
        <v>4.5049999999999999</v>
      </c>
      <c r="G14" s="114">
        <f>D14*'Teine 15'!G14/'Teine 15'!D14</f>
        <v>1.0780000000000001</v>
      </c>
      <c r="H14" s="114">
        <f>D14*'Teine 15'!H14/'Teine 15'!D14</f>
        <v>0.39399999999999996</v>
      </c>
      <c r="I14" s="45"/>
      <c r="J14" s="45"/>
      <c r="K14" s="45"/>
      <c r="L14" s="45"/>
    </row>
    <row r="15" spans="2:12">
      <c r="B15" s="40"/>
      <c r="C15" s="135" t="str">
        <f>'Teine 15'!C15</f>
        <v>Kapsas, paprika, porrulauk (mahe kapsas)</v>
      </c>
      <c r="D15" s="49">
        <v>30</v>
      </c>
      <c r="E15" s="114">
        <f>D15*'Teine 15'!E15/'Teine 15'!D15</f>
        <v>8.2256</v>
      </c>
      <c r="F15" s="114">
        <f>D15*'Teine 15'!F15/'Teine 15'!D15</f>
        <v>1.8950000000000005</v>
      </c>
      <c r="G15" s="114">
        <f>D15*'Teine 15'!G15/'Teine 15'!D15</f>
        <v>5.000000000000001E-2</v>
      </c>
      <c r="H15" s="114">
        <f>D15*'Teine 15'!H15/'Teine 15'!D15</f>
        <v>0.41000000000000003</v>
      </c>
      <c r="I15" s="45"/>
      <c r="J15" s="45"/>
      <c r="K15" s="45"/>
      <c r="L15" s="45"/>
    </row>
    <row r="16" spans="2:12">
      <c r="B16" s="40"/>
      <c r="C16" s="135" t="str">
        <f>'Teine 15'!C16</f>
        <v>Seemnesegu (mahe)</v>
      </c>
      <c r="D16" s="88">
        <v>5</v>
      </c>
      <c r="E16" s="114">
        <f>D16*'Teine 15'!E16/'Teine 15'!D16</f>
        <v>30.58175</v>
      </c>
      <c r="F16" s="114">
        <f>D16*'Teine 15'!F16/'Teine 15'!D16</f>
        <v>0.64875000000000005</v>
      </c>
      <c r="G16" s="114">
        <f>D16*'Teine 15'!G16/'Teine 15'!D16</f>
        <v>2.6702500000000002</v>
      </c>
      <c r="H16" s="114">
        <f>D16*'Teine 15'!H16/'Teine 15'!D16</f>
        <v>1.2762500000000001</v>
      </c>
      <c r="I16" s="45"/>
      <c r="J16" s="45"/>
      <c r="K16" s="45"/>
      <c r="L16" s="45"/>
    </row>
    <row r="17" spans="2:12">
      <c r="B17" s="40"/>
      <c r="C17" s="135" t="str">
        <f>'Teine 15'!C17</f>
        <v>PRIA Piimatooted (piim, keefir R 2,5% ) (L)</v>
      </c>
      <c r="D17" s="88">
        <v>25</v>
      </c>
      <c r="E17" s="114">
        <f>D17*'Teine 15'!E17/'Teine 15'!D17</f>
        <v>14.1</v>
      </c>
      <c r="F17" s="114">
        <f>D17*'Teine 15'!F17/'Teine 15'!D17</f>
        <v>1.22</v>
      </c>
      <c r="G17" s="114">
        <f>D17*'Teine 15'!G17/'Teine 15'!D17</f>
        <v>0.64</v>
      </c>
      <c r="H17" s="114">
        <f>D17*'Teine 15'!H17/'Teine 15'!D17</f>
        <v>0.86</v>
      </c>
      <c r="I17" s="45"/>
      <c r="J17" s="45"/>
      <c r="K17" s="45"/>
      <c r="L17" s="45"/>
    </row>
    <row r="18" spans="2:12">
      <c r="B18" s="40"/>
      <c r="C18" s="135" t="str">
        <f>'Teine 15'!C18</f>
        <v>Mahlajook (erinevad maitsed)</v>
      </c>
      <c r="D18" s="88">
        <v>25</v>
      </c>
      <c r="E18" s="114">
        <f>D18*'Teine 15'!E18/'Teine 15'!D18</f>
        <v>12.132200000000001</v>
      </c>
      <c r="F18" s="114">
        <f>D18*'Teine 15'!F18/'Teine 15'!D18</f>
        <v>2.9455</v>
      </c>
      <c r="G18" s="114">
        <f>D18*'Teine 15'!G18/'Teine 15'!D18</f>
        <v>1.2500000000000001E-2</v>
      </c>
      <c r="H18" s="114">
        <f>D18*'Teine 15'!H18/'Teine 15'!D18</f>
        <v>9.0749999999999997E-2</v>
      </c>
      <c r="I18" s="45"/>
      <c r="J18" s="45"/>
      <c r="K18" s="45"/>
      <c r="L18" s="45"/>
    </row>
    <row r="19" spans="2:12">
      <c r="B19" s="40"/>
      <c r="C19" s="135" t="str">
        <f>'Teine 15'!C19</f>
        <v>Joogijogurt R 1,5%, maitsestatud (L)</v>
      </c>
      <c r="D19" s="49">
        <v>25</v>
      </c>
      <c r="E19" s="114">
        <f>D19*'Teine 15'!E19/'Teine 15'!D19</f>
        <v>18.686499999999999</v>
      </c>
      <c r="F19" s="114">
        <f>D19*'Teine 15'!F19/'Teine 15'!D19</f>
        <v>3.0307499999999998</v>
      </c>
      <c r="G19" s="114">
        <f>D19*'Teine 15'!G19/'Teine 15'!D19</f>
        <v>0.375</v>
      </c>
      <c r="H19" s="114">
        <f>D19*'Teine 15'!H19/'Teine 15'!D19</f>
        <v>0.8</v>
      </c>
      <c r="I19" s="45"/>
      <c r="J19" s="45"/>
      <c r="K19" s="45"/>
      <c r="L19" s="45"/>
    </row>
    <row r="20" spans="2:12">
      <c r="B20" s="40"/>
      <c r="C20" s="135" t="str">
        <f>'Teine 15'!C20</f>
        <v>Tee, suhkruta</v>
      </c>
      <c r="D20" s="49">
        <v>50</v>
      </c>
      <c r="E20" s="114">
        <f>D20*'Teine 15'!E20/'Teine 15'!D20</f>
        <v>0.2</v>
      </c>
      <c r="F20" s="114">
        <f>D20*'Teine 15'!F20/'Teine 15'!D20</f>
        <v>0</v>
      </c>
      <c r="G20" s="114">
        <f>D20*'Teine 15'!G20/'Teine 15'!D20</f>
        <v>0</v>
      </c>
      <c r="H20" s="114">
        <f>D20*'Teine 15'!H20/'Teine 15'!D20</f>
        <v>0.05</v>
      </c>
      <c r="I20" s="45"/>
      <c r="J20" s="45"/>
      <c r="K20" s="45"/>
      <c r="L20" s="45"/>
    </row>
    <row r="21" spans="2:12">
      <c r="B21" s="40"/>
      <c r="C21" s="135" t="str">
        <f>'Teine 15'!C21</f>
        <v>Rukkileiva (3 sorti) - ja sepikutoodete valik  (G)</v>
      </c>
      <c r="D21" s="79">
        <v>40</v>
      </c>
      <c r="E21" s="114">
        <f>D21*'Teine 15'!E21/'Teine 15'!D21</f>
        <v>98.48</v>
      </c>
      <c r="F21" s="114">
        <f>D21*'Teine 15'!F21/'Teine 15'!D21</f>
        <v>20.92</v>
      </c>
      <c r="G21" s="114">
        <f>D21*'Teine 15'!G21/'Teine 15'!D21</f>
        <v>0.8</v>
      </c>
      <c r="H21" s="114">
        <f>D21*'Teine 15'!H21/'Teine 15'!D21</f>
        <v>2.86</v>
      </c>
    </row>
    <row r="22" spans="2:12">
      <c r="B22" s="40"/>
      <c r="C22" s="135" t="str">
        <f>'Teine 15'!C22</f>
        <v>Õun (PRIA) (mahe)</v>
      </c>
      <c r="D22" s="51">
        <v>50</v>
      </c>
      <c r="E22" s="114">
        <f>D22*'Teine 15'!E22/'Teine 15'!D22</f>
        <v>24.038</v>
      </c>
      <c r="F22" s="114">
        <f>D22*'Teine 15'!F22/'Teine 15'!D22</f>
        <v>6.74</v>
      </c>
      <c r="G22" s="114">
        <f>D22*'Teine 15'!G22/'Teine 15'!D22</f>
        <v>0</v>
      </c>
      <c r="H22" s="114">
        <f>D22*'Teine 15'!H22/'Teine 15'!D22</f>
        <v>0</v>
      </c>
    </row>
    <row r="23" spans="2:12" s="72" customFormat="1" ht="15.75">
      <c r="B23" s="68"/>
      <c r="C23" s="69" t="s">
        <v>7</v>
      </c>
      <c r="D23" s="70"/>
      <c r="E23" s="71">
        <f>SUM(E7:E22)</f>
        <v>533.86686666666662</v>
      </c>
      <c r="F23" s="71">
        <f t="shared" ref="F23:H23" si="0">SUM(F7:F22)</f>
        <v>90.328933333333339</v>
      </c>
      <c r="G23" s="71">
        <f t="shared" si="0"/>
        <v>14.077066666666667</v>
      </c>
      <c r="H23" s="71">
        <f t="shared" si="0"/>
        <v>16.390316666666667</v>
      </c>
    </row>
    <row r="24" spans="2:12" s="46" customFormat="1" ht="24" customHeight="1">
      <c r="B24" s="21" t="s">
        <v>8</v>
      </c>
      <c r="C24" s="64"/>
      <c r="D24" s="48" t="s">
        <v>1</v>
      </c>
      <c r="E24" s="48" t="s">
        <v>2</v>
      </c>
      <c r="F24" s="48" t="s">
        <v>3</v>
      </c>
      <c r="G24" s="48" t="s">
        <v>4</v>
      </c>
      <c r="H24" s="48" t="s">
        <v>5</v>
      </c>
    </row>
    <row r="25" spans="2:12">
      <c r="B25" s="37" t="s">
        <v>6</v>
      </c>
      <c r="C25" s="231" t="str">
        <f>'Teine 15'!C25</f>
        <v>Maksastrooganov (G, L)</v>
      </c>
      <c r="D25" s="232">
        <v>50</v>
      </c>
      <c r="E25" s="65">
        <f>D25*'Teine 15'!E25/'Teine 15'!D25</f>
        <v>68.347499999999997</v>
      </c>
      <c r="F25" s="65">
        <f>E25*'Teine 15'!F25/'Teine 15'!E25</f>
        <v>3.3620000000000001</v>
      </c>
      <c r="G25" s="65">
        <f>F25*'Teine 15'!G25/'Teine 15'!F25</f>
        <v>4.5765000000000011</v>
      </c>
      <c r="H25" s="65">
        <f>G25*'Teine 15'!H25/'Teine 15'!G25</f>
        <v>3.5305000000000009</v>
      </c>
      <c r="J25" s="13"/>
    </row>
    <row r="26" spans="2:12">
      <c r="B26" s="37" t="s">
        <v>15</v>
      </c>
      <c r="C26" s="231" t="str">
        <f>'Teine 15'!C26</f>
        <v xml:space="preserve">Läätsestrooganov (mahe) (G, L) </v>
      </c>
      <c r="D26" s="233">
        <v>50</v>
      </c>
      <c r="E26" s="65">
        <f>D26*'Teine 15'!E26/'Teine 15'!D26</f>
        <v>59.065499999999993</v>
      </c>
      <c r="F26" s="65">
        <f>E26*'Teine 15'!F26/'Teine 15'!E26</f>
        <v>6.1019999999999994</v>
      </c>
      <c r="G26" s="65">
        <f>F26*'Teine 15'!G26/'Teine 15'!F26</f>
        <v>3.1364999999999994</v>
      </c>
      <c r="H26" s="65">
        <f>G26*'Teine 15'!H26/'Teine 15'!G26</f>
        <v>1.9669999999999994</v>
      </c>
    </row>
    <row r="27" spans="2:12">
      <c r="B27" s="37"/>
      <c r="C27" s="231" t="str">
        <f>'Teine 15'!C27</f>
        <v>Kartul, aurutatud</v>
      </c>
      <c r="D27" s="233">
        <v>50</v>
      </c>
      <c r="E27" s="65">
        <f>D27*'Teine 15'!E27/'Teine 15'!D27</f>
        <v>36.25</v>
      </c>
      <c r="F27" s="65">
        <f>E27*'Teine 15'!F27/'Teine 15'!E27</f>
        <v>8.25</v>
      </c>
      <c r="G27" s="65">
        <f>F27*'Teine 15'!G27/'Teine 15'!F27</f>
        <v>4.9999999999999996E-2</v>
      </c>
      <c r="H27" s="65">
        <f>G27*'Teine 15'!H27/'Teine 15'!G27</f>
        <v>0.94999999999999984</v>
      </c>
    </row>
    <row r="28" spans="2:12">
      <c r="B28" s="37"/>
      <c r="C28" s="231" t="str">
        <f>'Teine 15'!C28</f>
        <v>Tatar, aurutatud (mahe)</v>
      </c>
      <c r="D28" s="233">
        <v>50</v>
      </c>
      <c r="E28" s="65">
        <f>D28*'Teine 15'!E28/'Teine 15'!D28</f>
        <v>40.29999999999999</v>
      </c>
      <c r="F28" s="65">
        <f>E28*'Teine 15'!F28/'Teine 15'!E28</f>
        <v>8.4874999999999989</v>
      </c>
      <c r="G28" s="65">
        <f>F28*'Teine 15'!G28/'Teine 15'!F28</f>
        <v>0.24999999999999994</v>
      </c>
      <c r="H28" s="65">
        <f>G28*'Teine 15'!H28/'Teine 15'!G28</f>
        <v>1.4874999999999996</v>
      </c>
    </row>
    <row r="29" spans="2:12">
      <c r="B29" s="37"/>
      <c r="C29" s="231" t="str">
        <f>'Teine 15'!C29</f>
        <v>Kaalikas, röstitud</v>
      </c>
      <c r="D29" s="233">
        <v>50</v>
      </c>
      <c r="E29" s="65">
        <f>D29*'Teine 15'!E29/'Teine 15'!D29</f>
        <v>25.876999999999999</v>
      </c>
      <c r="F29" s="65">
        <f>E29*'Teine 15'!F29/'Teine 15'!E29</f>
        <v>5.4720000000000013</v>
      </c>
      <c r="G29" s="65">
        <f>F29*'Teine 15'!G29/'Teine 15'!F29</f>
        <v>0.56000000000000005</v>
      </c>
      <c r="H29" s="65">
        <f>G29*'Teine 15'!H29/'Teine 15'!G29</f>
        <v>0.66</v>
      </c>
    </row>
    <row r="30" spans="2:12">
      <c r="B30" s="37"/>
      <c r="C30" s="231" t="str">
        <f>'Teine 15'!C30</f>
        <v>Mahla-õlikaste</v>
      </c>
      <c r="D30" s="233">
        <v>5</v>
      </c>
      <c r="E30" s="65">
        <f>D30*'Teine 15'!E30/'Teine 15'!D30</f>
        <v>32.189399999999999</v>
      </c>
      <c r="F30" s="65">
        <f>E30*'Teine 15'!F30/'Teine 15'!E30</f>
        <v>9.7050000000000011E-2</v>
      </c>
      <c r="G30" s="65">
        <f>F30*'Teine 15'!G30/'Teine 15'!F30</f>
        <v>3.5305500000000003</v>
      </c>
      <c r="H30" s="65">
        <f>G30*'Teine 15'!H30/'Teine 15'!G30</f>
        <v>1.3550000000000001E-2</v>
      </c>
    </row>
    <row r="31" spans="2:12">
      <c r="B31" s="37"/>
      <c r="C31" s="231" t="str">
        <f>'Teine 15'!C31</f>
        <v>Hiina kapsa salat pirni ja Kreeka pähklitega</v>
      </c>
      <c r="D31" s="233">
        <v>50</v>
      </c>
      <c r="E31" s="65">
        <f>D31*'Teine 15'!E31/'Teine 15'!D31</f>
        <v>44.905500000000004</v>
      </c>
      <c r="F31" s="65">
        <f>E31*'Teine 15'!F31/'Teine 15'!E31</f>
        <v>3.121</v>
      </c>
      <c r="G31" s="65">
        <f>F31*'Teine 15'!G31/'Teine 15'!F31</f>
        <v>3.5030000000000006</v>
      </c>
      <c r="H31" s="65">
        <f>G31*'Teine 15'!H31/'Teine 15'!G31</f>
        <v>0.83650000000000013</v>
      </c>
    </row>
    <row r="32" spans="2:12">
      <c r="B32" s="37"/>
      <c r="C32" s="231" t="str">
        <f>'Teine 15'!C32</f>
        <v>Peet, porgand (mahe), valge redis</v>
      </c>
      <c r="D32" s="233">
        <v>30</v>
      </c>
      <c r="E32" s="65">
        <f>D32*'Teine 15'!E32/'Teine 15'!D32</f>
        <v>9.2100000000000009</v>
      </c>
      <c r="F32" s="65">
        <f>E32*'Teine 15'!F32/'Teine 15'!E32</f>
        <v>2.2400000000000002</v>
      </c>
      <c r="G32" s="65">
        <f>F32*'Teine 15'!G32/'Teine 15'!F32</f>
        <v>5.000000000000001E-2</v>
      </c>
      <c r="H32" s="65">
        <f>G32*'Teine 15'!H32/'Teine 15'!G32</f>
        <v>0.30000000000000004</v>
      </c>
    </row>
    <row r="33" spans="2:11">
      <c r="B33" s="37"/>
      <c r="C33" s="231" t="str">
        <f>'Teine 15'!C33</f>
        <v>Seemnesegu (mahe)</v>
      </c>
      <c r="D33" s="233">
        <v>10</v>
      </c>
      <c r="E33" s="65">
        <f>D33*'Teine 15'!E33/'Teine 15'!D33</f>
        <v>61.163499999999999</v>
      </c>
      <c r="F33" s="65">
        <f>E33*'Teine 15'!F33/'Teine 15'!E33</f>
        <v>1.2975000000000001</v>
      </c>
      <c r="G33" s="65">
        <f>F33*'Teine 15'!G33/'Teine 15'!F33</f>
        <v>5.3405000000000005</v>
      </c>
      <c r="H33" s="65">
        <f>G33*'Teine 15'!H33/'Teine 15'!G33</f>
        <v>2.5525000000000002</v>
      </c>
    </row>
    <row r="34" spans="2:11">
      <c r="B34" s="40"/>
      <c r="C34" s="231" t="str">
        <f>'Teine 15'!C34</f>
        <v>PRIA Piimatooted (piim, keefir R 2,5% ) (L)</v>
      </c>
      <c r="D34" s="233">
        <v>25</v>
      </c>
      <c r="E34" s="65">
        <f>D34*'Teine 15'!E34/'Teine 15'!D34</f>
        <v>14.1</v>
      </c>
      <c r="F34" s="65">
        <f>E34*'Teine 15'!F34/'Teine 15'!E34</f>
        <v>1.22</v>
      </c>
      <c r="G34" s="65">
        <f>F34*'Teine 15'!G34/'Teine 15'!F34</f>
        <v>0.64</v>
      </c>
      <c r="H34" s="65">
        <f>G34*'Teine 15'!H34/'Teine 15'!G34</f>
        <v>0.86</v>
      </c>
      <c r="I34" s="45"/>
    </row>
    <row r="35" spans="2:11" ht="15.75">
      <c r="B35" s="55"/>
      <c r="C35" s="231" t="str">
        <f>'Teine 15'!C35</f>
        <v>Mahlajook (erinevad maitsed)</v>
      </c>
      <c r="D35" s="234">
        <v>25</v>
      </c>
      <c r="E35" s="65">
        <f>D35*'Teine 15'!E35/'Teine 15'!D35</f>
        <v>12.132200000000001</v>
      </c>
      <c r="F35" s="65">
        <f>E35*'Teine 15'!F35/'Teine 15'!E35</f>
        <v>2.9455000000000005</v>
      </c>
      <c r="G35" s="65">
        <f>F35*'Teine 15'!G35/'Teine 15'!F35</f>
        <v>1.2500000000000001E-2</v>
      </c>
      <c r="H35" s="65">
        <f>G35*'Teine 15'!H35/'Teine 15'!G35</f>
        <v>9.0749999999999997E-2</v>
      </c>
    </row>
    <row r="36" spans="2:11" ht="15.75">
      <c r="B36" s="55"/>
      <c r="C36" s="231" t="str">
        <f>'Teine 15'!C36</f>
        <v>Joogijogurt R 1,5%, maitsestatud (L)</v>
      </c>
      <c r="D36" s="234">
        <v>25</v>
      </c>
      <c r="E36" s="65">
        <f>D36*'Teine 15'!E36/'Teine 15'!D36</f>
        <v>18.686499999999999</v>
      </c>
      <c r="F36" s="65">
        <f>E36*'Teine 15'!F36/'Teine 15'!E36</f>
        <v>3.0307499999999998</v>
      </c>
      <c r="G36" s="65">
        <f>F36*'Teine 15'!G36/'Teine 15'!F36</f>
        <v>0.375</v>
      </c>
      <c r="H36" s="65">
        <f>G36*'Teine 15'!H36/'Teine 15'!G36</f>
        <v>0.80000000000000016</v>
      </c>
    </row>
    <row r="37" spans="2:11" ht="15.75">
      <c r="B37" s="55"/>
      <c r="C37" s="231" t="str">
        <f>'Teine 15'!C37</f>
        <v>Tee, suhkruta</v>
      </c>
      <c r="D37" s="234">
        <v>50</v>
      </c>
      <c r="E37" s="65">
        <f>D37*'Teine 15'!E37/'Teine 15'!D37</f>
        <v>0.2</v>
      </c>
      <c r="F37" s="65">
        <f>E37*'Teine 15'!F37/'Teine 15'!E37</f>
        <v>0</v>
      </c>
      <c r="G37" s="65">
        <v>0</v>
      </c>
      <c r="H37" s="65">
        <v>0.05</v>
      </c>
    </row>
    <row r="38" spans="2:11">
      <c r="B38" s="37"/>
      <c r="C38" s="231" t="str">
        <f>'Teine 15'!C38</f>
        <v>Rukkileiva (3 sorti) - ja sepikutoodete valik  (G)</v>
      </c>
      <c r="D38" s="235">
        <v>40</v>
      </c>
      <c r="E38" s="65">
        <f>D38*'Teine 15'!E38/'Teine 15'!D38</f>
        <v>98.48</v>
      </c>
      <c r="F38" s="65">
        <f>E38*'Teine 15'!F38/'Teine 15'!E38</f>
        <v>20.92</v>
      </c>
      <c r="G38" s="65">
        <f>F38*'Teine 15'!G38/'Teine 15'!F38</f>
        <v>0.80000000000000016</v>
      </c>
      <c r="H38" s="65">
        <f>G38*'Teine 15'!H38/'Teine 15'!G38</f>
        <v>2.8600000000000008</v>
      </c>
    </row>
    <row r="39" spans="2:11" ht="15.75">
      <c r="B39" s="55"/>
      <c r="C39" s="231" t="str">
        <f>'Teine 15'!C39</f>
        <v>Kapsas (PRIA)</v>
      </c>
      <c r="D39" s="233">
        <v>50</v>
      </c>
      <c r="E39" s="65">
        <f>D39*'Teine 15'!E39/'Teine 15'!D39</f>
        <v>15.1</v>
      </c>
      <c r="F39" s="65">
        <f>E39*'Teine 15'!F39/'Teine 15'!E39</f>
        <v>3.72</v>
      </c>
      <c r="G39" s="65">
        <f>F39*'Teine 15'!G39/'Teine 15'!F39</f>
        <v>0.05</v>
      </c>
      <c r="H39" s="65">
        <f>G39*'Teine 15'!H39/'Teine 15'!G39</f>
        <v>0.6</v>
      </c>
    </row>
    <row r="40" spans="2:11" s="62" customFormat="1" ht="15.75">
      <c r="B40" s="26"/>
      <c r="C40" s="91" t="s">
        <v>7</v>
      </c>
      <c r="D40" s="29"/>
      <c r="E40" s="29">
        <f>SUM(E25:E39)</f>
        <v>536.00710000000004</v>
      </c>
      <c r="F40" s="29">
        <f>SUM(F25:F39)</f>
        <v>70.265299999999996</v>
      </c>
      <c r="G40" s="29">
        <f>SUM(G25:G39)</f>
        <v>22.874550000000003</v>
      </c>
      <c r="H40" s="29">
        <f>SUM(H25:H39)</f>
        <v>17.558300000000006</v>
      </c>
    </row>
    <row r="41" spans="2:11" s="46" customFormat="1" ht="24" customHeight="1">
      <c r="B41" s="21" t="s">
        <v>10</v>
      </c>
      <c r="C41" s="74"/>
      <c r="D41" s="75" t="s">
        <v>1</v>
      </c>
      <c r="E41" s="75" t="s">
        <v>2</v>
      </c>
      <c r="F41" s="48" t="s">
        <v>3</v>
      </c>
      <c r="G41" s="75" t="s">
        <v>4</v>
      </c>
      <c r="H41" s="75" t="s">
        <v>5</v>
      </c>
    </row>
    <row r="42" spans="2:11">
      <c r="B42" s="37" t="s">
        <v>6</v>
      </c>
      <c r="C42" s="135" t="str">
        <f>'Teine 15'!C42</f>
        <v>Veisehakkliha-pastasupp (G)</v>
      </c>
      <c r="D42" s="49">
        <v>100</v>
      </c>
      <c r="E42" s="65">
        <f>D42*'Teine 15'!E42/'Teine 15'!D42</f>
        <v>100.8</v>
      </c>
      <c r="F42" s="65">
        <f>D42*'Teine 15'!F42/'Teine 15'!D42</f>
        <v>5.4080000000000004</v>
      </c>
      <c r="G42" s="65">
        <f>D42*'Teine 15'!G42/'Teine 15'!D42</f>
        <v>6.72</v>
      </c>
      <c r="H42" s="65">
        <f>D42*'Teine 15'!H42/'Teine 15'!D42</f>
        <v>4.2720000000000002</v>
      </c>
    </row>
    <row r="43" spans="2:11">
      <c r="B43" s="37" t="s">
        <v>15</v>
      </c>
      <c r="C43" s="135" t="str">
        <f>'Teine 15'!C43</f>
        <v>Köögivilja-pastasupp kikerhernestega (mahe) (G)</v>
      </c>
      <c r="D43" s="58">
        <v>100</v>
      </c>
      <c r="E43" s="65">
        <f>D43*'Teine 15'!E43/'Teine 15'!D43</f>
        <v>87.677000000000021</v>
      </c>
      <c r="F43" s="65">
        <f>D43*'Teine 15'!F43/'Teine 15'!D43</f>
        <v>16.774999999999999</v>
      </c>
      <c r="G43" s="65">
        <f>D43*'Teine 15'!G43/'Teine 15'!D43</f>
        <v>1.353</v>
      </c>
      <c r="H43" s="65">
        <f>D43*'Teine 15'!H43/'Teine 15'!D43</f>
        <v>3.0939999999999999</v>
      </c>
    </row>
    <row r="44" spans="2:11">
      <c r="B44" s="40"/>
      <c r="C44" s="135" t="str">
        <f>'Teine 15'!C44</f>
        <v>Vanillikissell keedisega (L)</v>
      </c>
      <c r="D44" s="65">
        <v>100</v>
      </c>
      <c r="E44" s="65">
        <f>D44*'Teine 15'!E44/'Teine 15'!D44</f>
        <v>102.2996</v>
      </c>
      <c r="F44" s="65">
        <f>D44*'Teine 15'!F44/'Teine 15'!D44</f>
        <v>17.7759</v>
      </c>
      <c r="G44" s="65">
        <f>D44*'Teine 15'!G44/'Teine 15'!D44</f>
        <v>2.2302000000000004</v>
      </c>
      <c r="H44" s="65">
        <f>D44*'Teine 15'!H44/'Teine 15'!D44</f>
        <v>2.8514999999999997</v>
      </c>
    </row>
    <row r="45" spans="2:11" s="46" customFormat="1">
      <c r="B45" s="40"/>
      <c r="C45" s="135" t="str">
        <f>'Teine 15'!C45</f>
        <v>Maasika-banaani kohupiimakreem (L)</v>
      </c>
      <c r="D45" s="67">
        <v>100</v>
      </c>
      <c r="E45" s="65">
        <f>D45*'Teine 15'!E45/'Teine 15'!D45</f>
        <v>168.62600000000003</v>
      </c>
      <c r="F45" s="65">
        <f>D45*'Teine 15'!F45/'Teine 15'!D45</f>
        <v>20.466999999999999</v>
      </c>
      <c r="G45" s="65">
        <f>D45*'Teine 15'!G45/'Teine 15'!D45</f>
        <v>7.8710000000000004</v>
      </c>
      <c r="H45" s="65">
        <f>D45*'Teine 15'!H45/'Teine 15'!D45</f>
        <v>4.1360000000000001</v>
      </c>
    </row>
    <row r="46" spans="2:11">
      <c r="B46" s="40"/>
      <c r="C46" s="135" t="str">
        <f>'Teine 15'!C46</f>
        <v>PRIA Piimatooted (piim, keefir R 2,5% ) (L)</v>
      </c>
      <c r="D46" s="110">
        <v>25</v>
      </c>
      <c r="E46" s="65">
        <f>D46*'Teine 15'!E46/'Teine 15'!D46</f>
        <v>14.1</v>
      </c>
      <c r="F46" s="65">
        <f>D46*'Teine 15'!F46/'Teine 15'!D46</f>
        <v>1.22</v>
      </c>
      <c r="G46" s="65">
        <f>D46*'Teine 15'!G46/'Teine 15'!D46</f>
        <v>0.64</v>
      </c>
      <c r="H46" s="65">
        <f>D46*'Teine 15'!H46/'Teine 15'!D46</f>
        <v>0.86</v>
      </c>
      <c r="I46" s="45"/>
      <c r="J46" s="45"/>
      <c r="K46" s="45"/>
    </row>
    <row r="47" spans="2:11" ht="15.75">
      <c r="B47" s="55"/>
      <c r="C47" s="135" t="str">
        <f>'Teine 15'!C47</f>
        <v>Mahlajook (erinevad maitsed)</v>
      </c>
      <c r="D47" s="49">
        <v>25</v>
      </c>
      <c r="E47" s="65">
        <f>D47*'Teine 15'!E47/'Teine 15'!D47</f>
        <v>12.132200000000001</v>
      </c>
      <c r="F47" s="65">
        <f>D47*'Teine 15'!F47/'Teine 15'!D47</f>
        <v>2.9455</v>
      </c>
      <c r="G47" s="65">
        <f>D47*'Teine 15'!G47/'Teine 15'!D47</f>
        <v>1.2500000000000001E-2</v>
      </c>
      <c r="H47" s="65">
        <f>D47*'Teine 15'!H47/'Teine 15'!D47</f>
        <v>9.0749999999999997E-2</v>
      </c>
    </row>
    <row r="48" spans="2:11" ht="15.75">
      <c r="B48" s="55"/>
      <c r="C48" s="135" t="str">
        <f>'Teine 15'!C48</f>
        <v>Joogijogurt R 1,5%, maitsestatud (L)</v>
      </c>
      <c r="D48" s="49">
        <v>25</v>
      </c>
      <c r="E48" s="65">
        <f>D48*'Teine 15'!E48/'Teine 15'!D48</f>
        <v>18.686499999999999</v>
      </c>
      <c r="F48" s="65">
        <f>D48*'Teine 15'!F48/'Teine 15'!D48</f>
        <v>3.0307499999999998</v>
      </c>
      <c r="G48" s="65">
        <f>D48*'Teine 15'!G48/'Teine 15'!D48</f>
        <v>0.375</v>
      </c>
      <c r="H48" s="65">
        <f>D48*'Teine 15'!H48/'Teine 15'!D48</f>
        <v>0.8</v>
      </c>
    </row>
    <row r="49" spans="2:8" ht="15.75">
      <c r="B49" s="55"/>
      <c r="C49" s="135" t="str">
        <f>'Teine 15'!C49</f>
        <v>Tee, suhkruta</v>
      </c>
      <c r="D49" s="49">
        <v>50</v>
      </c>
      <c r="E49" s="65">
        <f>D49*'Teine 15'!E49/'Teine 15'!D49</f>
        <v>0.2</v>
      </c>
      <c r="F49" s="65">
        <f>D49*'Teine 15'!F49/'Teine 15'!D49</f>
        <v>0</v>
      </c>
      <c r="G49" s="65">
        <f>D49*'Teine 15'!G49/'Teine 15'!D49</f>
        <v>0</v>
      </c>
      <c r="H49" s="65">
        <f>D49*'Teine 15'!H49/'Teine 15'!D49</f>
        <v>0.05</v>
      </c>
    </row>
    <row r="50" spans="2:8" ht="15.75">
      <c r="B50" s="55"/>
      <c r="C50" s="135" t="str">
        <f>'Teine 15'!C50</f>
        <v>Rukkileiva (3 sorti) - ja sepikutoodete valik  (G)</v>
      </c>
      <c r="D50" s="49">
        <v>40</v>
      </c>
      <c r="E50" s="65">
        <f>D50*'Teine 15'!E50/'Teine 15'!D50</f>
        <v>98.48</v>
      </c>
      <c r="F50" s="65">
        <f>D50*'Teine 15'!F50/'Teine 15'!D50</f>
        <v>20.92</v>
      </c>
      <c r="G50" s="65">
        <f>D50*'Teine 15'!G50/'Teine 15'!D50</f>
        <v>0.8</v>
      </c>
      <c r="H50" s="65">
        <f>D50*'Teine 15'!H50/'Teine 15'!D50</f>
        <v>2.86</v>
      </c>
    </row>
    <row r="51" spans="2:8" ht="15.75">
      <c r="B51" s="55"/>
      <c r="C51" s="135" t="str">
        <f>'Teine 15'!C51</f>
        <v>Porgand (PRIA)</v>
      </c>
      <c r="D51" s="88">
        <v>50</v>
      </c>
      <c r="E51" s="65">
        <f>D51*'Teine 15'!E51/'Teine 15'!D51</f>
        <v>16.2</v>
      </c>
      <c r="F51" s="65">
        <f>D51*'Teine 15'!F51/'Teine 15'!D51</f>
        <v>4.25</v>
      </c>
      <c r="G51" s="65">
        <f>D51*'Teine 15'!G51/'Teine 15'!D51</f>
        <v>0.1</v>
      </c>
      <c r="H51" s="65">
        <f>D51*'Teine 15'!H51/'Teine 15'!D51</f>
        <v>0.3</v>
      </c>
    </row>
    <row r="52" spans="2:8" s="62" customFormat="1" ht="15.75">
      <c r="B52" s="26"/>
      <c r="C52" s="91" t="s">
        <v>7</v>
      </c>
      <c r="D52" s="101"/>
      <c r="E52" s="101">
        <f>SUM(E42:E51)</f>
        <v>619.20130000000017</v>
      </c>
      <c r="F52" s="101">
        <f t="shared" ref="F52:H52" si="1">SUM(F42:F51)</f>
        <v>92.792149999999992</v>
      </c>
      <c r="G52" s="101">
        <f t="shared" si="1"/>
        <v>20.101700000000001</v>
      </c>
      <c r="H52" s="101">
        <f t="shared" si="1"/>
        <v>19.314250000000001</v>
      </c>
    </row>
    <row r="53" spans="2:8" s="46" customFormat="1" ht="24" customHeight="1">
      <c r="B53" s="21" t="s">
        <v>11</v>
      </c>
      <c r="C53" s="64"/>
      <c r="D53" s="48" t="s">
        <v>1</v>
      </c>
      <c r="E53" s="48" t="s">
        <v>2</v>
      </c>
      <c r="F53" s="48" t="s">
        <v>3</v>
      </c>
      <c r="G53" s="48" t="s">
        <v>4</v>
      </c>
      <c r="H53" s="48" t="s">
        <v>5</v>
      </c>
    </row>
    <row r="54" spans="2:8">
      <c r="B54" s="37" t="s">
        <v>6</v>
      </c>
      <c r="C54" s="135" t="str">
        <f>'Teine 15'!C54</f>
        <v>Ühepajatoit kanalihaga (kanaliha, porgand, kartul, mugulsibul)</v>
      </c>
      <c r="D54" s="56">
        <v>50</v>
      </c>
      <c r="E54" s="92">
        <f>D54*'Teine 15'!E54/'Teine 15'!D54</f>
        <v>48.416666666666664</v>
      </c>
      <c r="F54" s="92">
        <f>D54*'Teine 15'!F54/'Teine 15'!D54</f>
        <v>4.8416666666666668</v>
      </c>
      <c r="G54" s="92">
        <f>D54*'Teine 15'!G54/'Teine 15'!D54</f>
        <v>1.9416666666666667</v>
      </c>
      <c r="H54" s="92">
        <f>D54*'Teine 15'!H54/'Teine 15'!D54</f>
        <v>2.4500000000000002</v>
      </c>
    </row>
    <row r="55" spans="2:8">
      <c r="B55" s="37" t="s">
        <v>15</v>
      </c>
      <c r="C55" s="135" t="str">
        <f>'Teine 15'!C55</f>
        <v>Ratatouille (tomatine köögiviljahautis)</v>
      </c>
      <c r="D55" s="56">
        <v>50</v>
      </c>
      <c r="E55" s="92">
        <f>D55*'Teine 15'!E55/'Teine 15'!D55</f>
        <v>37.75</v>
      </c>
      <c r="F55" s="92">
        <f>D55*'Teine 15'!F55/'Teine 15'!D55</f>
        <v>2.4666666666666668</v>
      </c>
      <c r="G55" s="92">
        <f>D55*'Teine 15'!G55/'Teine 15'!D55</f>
        <v>2.625</v>
      </c>
      <c r="H55" s="92">
        <f>D55*'Teine 15'!H55/'Teine 15'!D55</f>
        <v>0.59916666666666663</v>
      </c>
    </row>
    <row r="56" spans="2:8">
      <c r="B56" s="37"/>
      <c r="C56" s="135" t="str">
        <f>'Teine 15'!C56</f>
        <v>Kuskuss, keedetud (mahe) (G)</v>
      </c>
      <c r="D56" s="56">
        <v>50</v>
      </c>
      <c r="E56" s="92">
        <f>D56*'Teine 15'!E56/'Teine 15'!D56</f>
        <v>64.076499999999982</v>
      </c>
      <c r="F56" s="92">
        <f>D56*'Teine 15'!F56/'Teine 15'!D56</f>
        <v>13.579499999999998</v>
      </c>
      <c r="G56" s="92">
        <f>D56*'Teine 15'!G56/'Teine 15'!D56</f>
        <v>0.34449999999999997</v>
      </c>
      <c r="H56" s="92">
        <f>D56*'Teine 15'!H56/'Teine 15'!D56</f>
        <v>1.9679999999999997</v>
      </c>
    </row>
    <row r="57" spans="2:8">
      <c r="B57" s="37"/>
      <c r="C57" s="135" t="str">
        <f>'Teine 15'!C57</f>
        <v>Riis, aurutatud (mahe)</v>
      </c>
      <c r="D57" s="56">
        <v>50</v>
      </c>
      <c r="E57" s="92">
        <f>D57*'Teine 15'!E57/'Teine 15'!D57</f>
        <v>64.333333333333329</v>
      </c>
      <c r="F57" s="92">
        <f>D57*'Teine 15'!F57/'Teine 15'!D57</f>
        <v>14.333333333333334</v>
      </c>
      <c r="G57" s="92">
        <f>D57*'Teine 15'!G57/'Teine 15'!D57</f>
        <v>0.13250000000000001</v>
      </c>
      <c r="H57" s="92">
        <f>D57*'Teine 15'!H57/'Teine 15'!D57</f>
        <v>1.25</v>
      </c>
    </row>
    <row r="58" spans="2:8">
      <c r="B58" s="37"/>
      <c r="C58" s="135" t="str">
        <f>'Teine 15'!C58</f>
        <v>Rooskapsas, röstitud</v>
      </c>
      <c r="D58" s="56">
        <v>50</v>
      </c>
      <c r="E58" s="92">
        <f>D58*'Teine 15'!E58/'Teine 15'!D58</f>
        <v>22.877800000000001</v>
      </c>
      <c r="F58" s="92">
        <f>D58*'Teine 15'!F58/'Teine 15'!D58</f>
        <v>3.7949999999999999</v>
      </c>
      <c r="G58" s="92">
        <f>D58*'Teine 15'!G58/'Teine 15'!D58</f>
        <v>0.27500000000000002</v>
      </c>
      <c r="H58" s="92">
        <f>D58*'Teine 15'!H58/'Teine 15'!D58</f>
        <v>2.4750000000000001</v>
      </c>
    </row>
    <row r="59" spans="2:8">
      <c r="B59" s="37"/>
      <c r="C59" s="135" t="str">
        <f>'Teine 15'!C59</f>
        <v>Mahla-õlikaste</v>
      </c>
      <c r="D59" s="117">
        <v>5</v>
      </c>
      <c r="E59" s="92">
        <f>D59*'Teine 15'!E59/'Teine 15'!D59</f>
        <v>32.189399999999999</v>
      </c>
      <c r="F59" s="92">
        <f>D59*'Teine 15'!F59/'Teine 15'!D59</f>
        <v>9.7050000000000011E-2</v>
      </c>
      <c r="G59" s="92">
        <f>D59*'Teine 15'!G59/'Teine 15'!D59</f>
        <v>3.5305500000000003</v>
      </c>
      <c r="H59" s="92">
        <f>D59*'Teine 15'!H59/'Teine 15'!D59</f>
        <v>1.3550000000000001E-2</v>
      </c>
    </row>
    <row r="60" spans="2:8">
      <c r="B60" s="37"/>
      <c r="C60" s="135" t="str">
        <f>'Teine 15'!C60</f>
        <v>Jogurtikaste murulaugu ja tilliga</v>
      </c>
      <c r="D60" s="56">
        <v>30</v>
      </c>
      <c r="E60" s="92">
        <f>D60*'Teine 15'!E60/'Teine 15'!D60</f>
        <v>12.1602</v>
      </c>
      <c r="F60" s="92">
        <f>D60*'Teine 15'!F60/'Teine 15'!D60</f>
        <v>1.5966</v>
      </c>
      <c r="G60" s="92">
        <f>D60*'Teine 15'!G60/'Teine 15'!D60</f>
        <v>0.14940000000000001</v>
      </c>
      <c r="H60" s="92">
        <f>D60*'Teine 15'!H60/'Teine 15'!D60</f>
        <v>1.1399999999999999</v>
      </c>
    </row>
    <row r="61" spans="2:8">
      <c r="B61" s="37"/>
      <c r="C61" s="135" t="str">
        <f>'Teine 15'!C61</f>
        <v>Porgandi-mangosalat (mahe porgand)</v>
      </c>
      <c r="D61" s="56">
        <v>50</v>
      </c>
      <c r="E61" s="92">
        <f>D61*'Teine 15'!E61/'Teine 15'!D61</f>
        <v>23.242999999999999</v>
      </c>
      <c r="F61" s="92">
        <f>D61*'Teine 15'!F61/'Teine 15'!D61</f>
        <v>4.7675000000000001</v>
      </c>
      <c r="G61" s="92">
        <f>D61*'Teine 15'!G61/'Teine 15'!D61</f>
        <v>0.624</v>
      </c>
      <c r="H61" s="92">
        <f>D61*'Teine 15'!H61/'Teine 15'!D61</f>
        <v>0.29699999999999999</v>
      </c>
    </row>
    <row r="62" spans="2:8">
      <c r="B62" s="37"/>
      <c r="C62" s="135" t="str">
        <f>'Teine 15'!C62</f>
        <v>Hiina kapsas, tomat, mais</v>
      </c>
      <c r="D62" s="56">
        <v>30</v>
      </c>
      <c r="E62" s="92">
        <f>D62*'Teine 15'!E62/'Teine 15'!D62</f>
        <v>12.058</v>
      </c>
      <c r="F62" s="92">
        <f>D62*'Teine 15'!F62/'Teine 15'!D62</f>
        <v>2.4850000000000003</v>
      </c>
      <c r="G62" s="92">
        <f>D62*'Teine 15'!G62/'Teine 15'!D62</f>
        <v>0.19000000000000003</v>
      </c>
      <c r="H62" s="92">
        <f>D62*'Teine 15'!H62/'Teine 15'!D62</f>
        <v>0.51</v>
      </c>
    </row>
    <row r="63" spans="2:8">
      <c r="B63" s="37"/>
      <c r="C63" s="135" t="str">
        <f>'Teine 15'!C63</f>
        <v>Seemnesegu (mahe)</v>
      </c>
      <c r="D63" s="56">
        <v>10</v>
      </c>
      <c r="E63" s="92">
        <f>D63*'Teine 15'!E63/'Teine 15'!D63</f>
        <v>61.163499999999999</v>
      </c>
      <c r="F63" s="92">
        <f>D63*'Teine 15'!F63/'Teine 15'!D63</f>
        <v>1.2975000000000001</v>
      </c>
      <c r="G63" s="92">
        <f>D63*'Teine 15'!G63/'Teine 15'!D63</f>
        <v>5.3405000000000005</v>
      </c>
      <c r="H63" s="92">
        <f>D63*'Teine 15'!H63/'Teine 15'!D63</f>
        <v>2.5525000000000002</v>
      </c>
    </row>
    <row r="64" spans="2:8">
      <c r="B64" s="37"/>
      <c r="C64" s="135" t="str">
        <f>'Teine 15'!C64</f>
        <v>PRIA Piimatooted (piim, keefir R 2,5% ) (L)</v>
      </c>
      <c r="D64" s="56">
        <v>25</v>
      </c>
      <c r="E64" s="92">
        <f>D64*'Teine 15'!E64/'Teine 15'!D64</f>
        <v>14.1</v>
      </c>
      <c r="F64" s="92">
        <f>D64*'Teine 15'!F64/'Teine 15'!D64</f>
        <v>1.22</v>
      </c>
      <c r="G64" s="92">
        <f>D64*'Teine 15'!G64/'Teine 15'!D64</f>
        <v>0.64</v>
      </c>
      <c r="H64" s="92">
        <f>D64*'Teine 15'!H64/'Teine 15'!D64</f>
        <v>0.86</v>
      </c>
    </row>
    <row r="65" spans="2:11" s="4" customFormat="1">
      <c r="B65" s="23"/>
      <c r="C65" s="135" t="str">
        <f>'Teine 15'!C65</f>
        <v>Mahlajook (erinevad maitsed)</v>
      </c>
      <c r="D65" s="88">
        <v>25</v>
      </c>
      <c r="E65" s="92">
        <f>D65*'Teine 15'!E65/'Teine 15'!D65</f>
        <v>12.132200000000001</v>
      </c>
      <c r="F65" s="92">
        <f>D65*'Teine 15'!F65/'Teine 15'!D65</f>
        <v>2.9455</v>
      </c>
      <c r="G65" s="92">
        <f>D65*'Teine 15'!G65/'Teine 15'!D65</f>
        <v>1.2500000000000001E-2</v>
      </c>
      <c r="H65" s="92">
        <f>D65*'Teine 15'!H65/'Teine 15'!D65</f>
        <v>9.0749999999999997E-2</v>
      </c>
    </row>
    <row r="66" spans="2:11" ht="15.75">
      <c r="B66" s="55"/>
      <c r="C66" s="135" t="str">
        <f>'Teine 15'!C66</f>
        <v>Joogijogurt R 1,5%, maitsestatud (L)</v>
      </c>
      <c r="D66" s="115">
        <v>25</v>
      </c>
      <c r="E66" s="92">
        <f>D66*'Teine 15'!E66/'Teine 15'!D66</f>
        <v>18.686499999999999</v>
      </c>
      <c r="F66" s="92">
        <f>D66*'Teine 15'!F66/'Teine 15'!D66</f>
        <v>3.0307499999999998</v>
      </c>
      <c r="G66" s="92">
        <f>D66*'Teine 15'!G66/'Teine 15'!D66</f>
        <v>0.375</v>
      </c>
      <c r="H66" s="92">
        <f>D66*'Teine 15'!H66/'Teine 15'!D66</f>
        <v>0.8</v>
      </c>
    </row>
    <row r="67" spans="2:11">
      <c r="B67" s="40"/>
      <c r="C67" s="135" t="str">
        <f>'Teine 15'!C67</f>
        <v>Tee, suhkruta</v>
      </c>
      <c r="D67" s="79">
        <v>50</v>
      </c>
      <c r="E67" s="92">
        <f>D67*'Teine 15'!E67/'Teine 15'!D67</f>
        <v>0.2</v>
      </c>
      <c r="F67" s="92">
        <f>D67*'Teine 15'!F67/'Teine 15'!D67</f>
        <v>0</v>
      </c>
      <c r="G67" s="92">
        <f>D67*'Teine 15'!G67/'Teine 15'!D67</f>
        <v>0</v>
      </c>
      <c r="H67" s="92">
        <f>D67*'Teine 15'!H67/'Teine 15'!D67</f>
        <v>0.05</v>
      </c>
    </row>
    <row r="68" spans="2:11">
      <c r="B68" s="40"/>
      <c r="C68" s="135" t="str">
        <f>'Teine 15'!C68</f>
        <v>Rukkileiva (3 sorti) - ja sepikutoodete valik  (G)</v>
      </c>
      <c r="D68" s="79">
        <v>40</v>
      </c>
      <c r="E68" s="92">
        <f>D68*'Teine 15'!E68/'Teine 15'!D68</f>
        <v>98.48</v>
      </c>
      <c r="F68" s="92">
        <f>D68*'Teine 15'!F68/'Teine 15'!D68</f>
        <v>20.92</v>
      </c>
      <c r="G68" s="92">
        <f>D68*'Teine 15'!G68/'Teine 15'!D68</f>
        <v>0.8</v>
      </c>
      <c r="H68" s="92">
        <f>D68*'Teine 15'!H68/'Teine 15'!D68</f>
        <v>2.86</v>
      </c>
    </row>
    <row r="69" spans="2:11">
      <c r="B69" s="40"/>
      <c r="C69" s="135" t="str">
        <f>'Teine 15'!C69</f>
        <v>Õun (PRIA) (mahe)</v>
      </c>
      <c r="D69" s="112">
        <v>50</v>
      </c>
      <c r="E69" s="92">
        <f>D69*'Teine 15'!E69/'Teine 15'!D69</f>
        <v>24.038</v>
      </c>
      <c r="F69" s="92">
        <f>D69*'Teine 15'!F69/'Teine 15'!D69</f>
        <v>6.74</v>
      </c>
      <c r="G69" s="92">
        <f>D69*'Teine 15'!G69/'Teine 15'!D69</f>
        <v>0</v>
      </c>
      <c r="H69" s="92">
        <f>D69*'Teine 15'!H69/'Teine 15'!D69</f>
        <v>0</v>
      </c>
    </row>
    <row r="70" spans="2:11" s="62" customFormat="1" ht="15.75">
      <c r="B70" s="357"/>
      <c r="C70" s="341" t="s">
        <v>7</v>
      </c>
      <c r="D70" s="342"/>
      <c r="E70" s="29">
        <f>SUM(E54:E69)</f>
        <v>545.90509999999995</v>
      </c>
      <c r="F70" s="29">
        <f>SUM(F54:F69)</f>
        <v>84.116066666666669</v>
      </c>
      <c r="G70" s="29">
        <f>SUM(G54:G69)</f>
        <v>16.980616666666666</v>
      </c>
      <c r="H70" s="29">
        <f>SUM(H54:H69)</f>
        <v>17.915966666666669</v>
      </c>
    </row>
    <row r="71" spans="2:11" s="46" customFormat="1" ht="24" customHeight="1">
      <c r="B71" s="21" t="s">
        <v>12</v>
      </c>
      <c r="C71" s="64"/>
      <c r="D71" s="48" t="s">
        <v>1</v>
      </c>
      <c r="E71" s="337" t="s">
        <v>2</v>
      </c>
      <c r="F71" s="48" t="s">
        <v>3</v>
      </c>
      <c r="G71" s="48" t="s">
        <v>4</v>
      </c>
      <c r="H71" s="48" t="s">
        <v>5</v>
      </c>
    </row>
    <row r="72" spans="2:11">
      <c r="B72" s="37" t="s">
        <v>6</v>
      </c>
      <c r="C72" s="135" t="str">
        <f>'Teine 15'!C72</f>
        <v xml:space="preserve">Lambaliha-riisi teftelid (M, PT) </v>
      </c>
      <c r="D72" s="49">
        <v>50</v>
      </c>
      <c r="E72" s="338">
        <f>D72*'Teine 15'!E72/'Teine 15'!D72</f>
        <v>59.7</v>
      </c>
      <c r="F72" s="49">
        <f>E72*'Teine 15'!F72/'Teine 15'!E72</f>
        <v>3.75</v>
      </c>
      <c r="G72" s="49">
        <f>F72*'Teine 15'!G72/'Teine 15'!F72</f>
        <v>2.75</v>
      </c>
      <c r="H72" s="49">
        <f>G72*'Teine 15'!H72/'Teine 15'!G72</f>
        <v>4.3899999999999997</v>
      </c>
      <c r="J72" s="230"/>
    </row>
    <row r="73" spans="2:11">
      <c r="B73" s="37" t="s">
        <v>15</v>
      </c>
      <c r="C73" s="135" t="str">
        <f>'Teine 15'!C73</f>
        <v>Kapsa-riisikotlet  (G, M, PT) (mahe)</v>
      </c>
      <c r="D73" s="49">
        <v>50</v>
      </c>
      <c r="E73" s="338">
        <f>D73*'Teine 15'!E73/'Teine 15'!D73</f>
        <v>40.365000000000002</v>
      </c>
      <c r="F73" s="49">
        <f>E73*'Teine 15'!F73/'Teine 15'!E73</f>
        <v>6.3494999999999999</v>
      </c>
      <c r="G73" s="49">
        <f>F73*'Teine 15'!G73/'Teine 15'!F73</f>
        <v>1.1105</v>
      </c>
      <c r="H73" s="49">
        <f>G73*'Teine 15'!H73/'Teine 15'!G73</f>
        <v>1.8494999999999999</v>
      </c>
    </row>
    <row r="74" spans="2:11" ht="15.75">
      <c r="B74" s="271"/>
      <c r="C74" s="135" t="str">
        <f>'Teine 15'!C74</f>
        <v>Tomatikaste ürtidega</v>
      </c>
      <c r="D74" s="49">
        <v>50</v>
      </c>
      <c r="E74" s="338">
        <f>D74*'Teine 15'!E74/'Teine 15'!D74</f>
        <v>18.399999999999999</v>
      </c>
      <c r="F74" s="49">
        <f>E74*'Teine 15'!F74/'Teine 15'!E74</f>
        <v>3.96</v>
      </c>
      <c r="G74" s="49">
        <f>F74*'Teine 15'!G74/'Teine 15'!F74</f>
        <v>3.1E-2</v>
      </c>
      <c r="H74" s="49">
        <f>G74*'Teine 15'!H74/'Teine 15'!G74</f>
        <v>0.43099999999999999</v>
      </c>
    </row>
    <row r="75" spans="2:11" ht="15.75">
      <c r="B75" s="271"/>
      <c r="C75" s="135" t="str">
        <f>'Teine 15'!C75</f>
        <v>Tatar, aurutatud (mahe)</v>
      </c>
      <c r="D75" s="49">
        <v>50</v>
      </c>
      <c r="E75" s="338">
        <f>D75*'Teine 15'!E75/'Teine 15'!D75</f>
        <v>40.29999999999999</v>
      </c>
      <c r="F75" s="49">
        <f>E75*'Teine 15'!F75/'Teine 15'!E75</f>
        <v>8.4874999999999989</v>
      </c>
      <c r="G75" s="49">
        <f>F75*'Teine 15'!G75/'Teine 15'!F75</f>
        <v>0.24999999999999994</v>
      </c>
      <c r="H75" s="49">
        <f>G75*'Teine 15'!H75/'Teine 15'!G75</f>
        <v>1.4874999999999996</v>
      </c>
    </row>
    <row r="76" spans="2:11" ht="15.75">
      <c r="B76" s="271"/>
      <c r="C76" s="135" t="str">
        <f>'Teine 15'!C76</f>
        <v>Bulgur, keedetud (G)</v>
      </c>
      <c r="D76" s="49">
        <v>50</v>
      </c>
      <c r="E76" s="338">
        <f>D76*'Teine 15'!E76/'Teine 15'!D76</f>
        <v>58.399000000000001</v>
      </c>
      <c r="F76" s="49">
        <f>E76*'Teine 15'!F76/'Teine 15'!E76</f>
        <v>12.448</v>
      </c>
      <c r="G76" s="49">
        <f>F76*'Teine 15'!G76/'Teine 15'!F76</f>
        <v>0.377</v>
      </c>
      <c r="H76" s="49">
        <f>G76*'Teine 15'!H76/'Teine 15'!G76</f>
        <v>1.9350000000000001</v>
      </c>
    </row>
    <row r="77" spans="2:11" ht="15.75">
      <c r="B77" s="271"/>
      <c r="C77" s="135" t="str">
        <f>'Teine 15'!C77</f>
        <v>Pastinaak, röstitud</v>
      </c>
      <c r="D77" s="49">
        <v>50</v>
      </c>
      <c r="E77" s="338">
        <f>D77*'Teine 15'!E77/'Teine 15'!D77</f>
        <v>33.908000000000001</v>
      </c>
      <c r="F77" s="49">
        <f>E77*'Teine 15'!F77/'Teine 15'!E77</f>
        <v>8.3714999999999993</v>
      </c>
      <c r="G77" s="49">
        <f>F77*'Teine 15'!G77/'Teine 15'!F77</f>
        <v>0.316</v>
      </c>
      <c r="H77" s="49">
        <f>G77*'Teine 15'!H77/'Teine 15'!G77</f>
        <v>0.89500000000000002</v>
      </c>
      <c r="I77" s="45"/>
      <c r="J77" s="45"/>
      <c r="K77" s="45"/>
    </row>
    <row r="78" spans="2:11" ht="15.75">
      <c r="B78" s="271"/>
      <c r="C78" s="135" t="str">
        <f>'Teine 15'!C78</f>
        <v>Mahla-õlikaste</v>
      </c>
      <c r="D78" s="49">
        <v>5</v>
      </c>
      <c r="E78" s="338">
        <f>D78*'Teine 15'!E78/'Teine 15'!D78</f>
        <v>32.189399999999999</v>
      </c>
      <c r="F78" s="49">
        <f>E78*'Teine 15'!F78/'Teine 15'!E78</f>
        <v>9.7050000000000011E-2</v>
      </c>
      <c r="G78" s="49">
        <f>F78*'Teine 15'!G78/'Teine 15'!F78</f>
        <v>3.5305500000000003</v>
      </c>
      <c r="H78" s="49">
        <f>G78*'Teine 15'!H78/'Teine 15'!G78</f>
        <v>1.3550000000000001E-2</v>
      </c>
    </row>
    <row r="79" spans="2:11" ht="15.75">
      <c r="B79" s="271"/>
      <c r="C79" s="135" t="str">
        <f>'Teine 15'!C79</f>
        <v>Kapsa-selleri-õunasalat (mahe kapsas)</v>
      </c>
      <c r="D79" s="88">
        <v>80</v>
      </c>
      <c r="E79" s="338">
        <f>D79*'Teine 15'!E79/'Teine 15'!D79</f>
        <v>35.3904</v>
      </c>
      <c r="F79" s="49">
        <f>E79*'Teine 15'!F79/'Teine 15'!E79</f>
        <v>7.5519999999999996</v>
      </c>
      <c r="G79" s="49">
        <f>F79*'Teine 15'!G79/'Teine 15'!F79</f>
        <v>0.84799999999999998</v>
      </c>
      <c r="H79" s="49">
        <f>G79*'Teine 15'!H79/'Teine 15'!G79</f>
        <v>0.6</v>
      </c>
    </row>
    <row r="80" spans="2:11" ht="15.75">
      <c r="B80" s="271"/>
      <c r="C80" s="135" t="str">
        <f>'Teine 15'!C80</f>
        <v>Salatisegu, roheline hernes, marineeritud kurk</v>
      </c>
      <c r="D80" s="88">
        <v>30</v>
      </c>
      <c r="E80" s="338">
        <f>D80*'Teine 15'!E80/'Teine 15'!D80</f>
        <v>12.3</v>
      </c>
      <c r="F80" s="49">
        <f>E80*'Teine 15'!F80/'Teine 15'!E80</f>
        <v>2.4125000000000001</v>
      </c>
      <c r="G80" s="49">
        <f>F80*'Teine 15'!G80/'Teine 15'!F80</f>
        <v>0.11699999999999998</v>
      </c>
      <c r="H80" s="49">
        <f>G80*'Teine 15'!H80/'Teine 15'!G80</f>
        <v>0.91049999999999998</v>
      </c>
    </row>
    <row r="81" spans="2:13" ht="15.75">
      <c r="B81" s="271"/>
      <c r="C81" s="135" t="str">
        <f>'Teine 15'!C81</f>
        <v>Seemnesegu (mahe)</v>
      </c>
      <c r="D81" s="49">
        <v>10</v>
      </c>
      <c r="E81" s="338">
        <f>D81*'Teine 15'!E81/'Teine 15'!D81</f>
        <v>61.163499999999999</v>
      </c>
      <c r="F81" s="49">
        <f>E81*'Teine 15'!F81/'Teine 15'!E81</f>
        <v>1.2975000000000001</v>
      </c>
      <c r="G81" s="49">
        <f>F81*'Teine 15'!G81/'Teine 15'!F81</f>
        <v>5.3405000000000005</v>
      </c>
      <c r="H81" s="49">
        <f>G81*'Teine 15'!H81/'Teine 15'!G81</f>
        <v>2.5525000000000002</v>
      </c>
      <c r="I81" s="45"/>
      <c r="J81" s="45"/>
      <c r="K81" s="45"/>
      <c r="L81" s="45"/>
      <c r="M81" s="45"/>
    </row>
    <row r="82" spans="2:13" ht="15.75">
      <c r="B82" s="271"/>
      <c r="C82" s="135" t="str">
        <f>'Teine 15'!C82</f>
        <v>PRIA Piimatooted (piim, keefir R 2,5% ) (L)</v>
      </c>
      <c r="D82" s="49">
        <v>25</v>
      </c>
      <c r="E82" s="338">
        <f>D82*'Teine 15'!E82/'Teine 15'!D82</f>
        <v>14.1</v>
      </c>
      <c r="F82" s="49">
        <f>E82*'Teine 15'!F82/'Teine 15'!E82</f>
        <v>1.22</v>
      </c>
      <c r="G82" s="49">
        <f>F82*'Teine 15'!G82/'Teine 15'!F82</f>
        <v>0.64</v>
      </c>
      <c r="H82" s="49">
        <f>G82*'Teine 15'!H82/'Teine 15'!G82</f>
        <v>0.86</v>
      </c>
      <c r="I82" s="45"/>
      <c r="J82" s="45"/>
      <c r="K82" s="45"/>
      <c r="L82" s="45"/>
      <c r="M82" s="45"/>
    </row>
    <row r="83" spans="2:13" ht="15.75">
      <c r="B83" s="271"/>
      <c r="C83" s="135" t="str">
        <f>'Teine 15'!C83</f>
        <v>Mahlajook (erinevad maitsed)</v>
      </c>
      <c r="D83" s="49">
        <v>25</v>
      </c>
      <c r="E83" s="338">
        <f>D83*'Teine 15'!E83/'Teine 15'!D83</f>
        <v>12.132200000000001</v>
      </c>
      <c r="F83" s="49">
        <f>E83*'Teine 15'!F83/'Teine 15'!E83</f>
        <v>2.9455000000000005</v>
      </c>
      <c r="G83" s="49">
        <f>F83*'Teine 15'!G83/'Teine 15'!F83</f>
        <v>1.2500000000000001E-2</v>
      </c>
      <c r="H83" s="49">
        <f>G83*'Teine 15'!H83/'Teine 15'!G83</f>
        <v>9.0749999999999997E-2</v>
      </c>
      <c r="I83" s="45"/>
      <c r="J83" s="45"/>
      <c r="K83" s="45"/>
      <c r="L83" s="45"/>
      <c r="M83" s="45"/>
    </row>
    <row r="84" spans="2:13" ht="15.75">
      <c r="B84" s="271"/>
      <c r="C84" s="135" t="str">
        <f>'Teine 15'!C84</f>
        <v>Joogijogurt R 1,5%, maitsestatud (L)</v>
      </c>
      <c r="D84" s="49">
        <v>25</v>
      </c>
      <c r="E84" s="338">
        <f>D84*'Teine 15'!E84/'Teine 15'!D84</f>
        <v>18.686499999999999</v>
      </c>
      <c r="F84" s="49">
        <f>E84*'Teine 15'!F84/'Teine 15'!E84</f>
        <v>3.0307499999999998</v>
      </c>
      <c r="G84" s="49">
        <f>F84*'Teine 15'!G84/'Teine 15'!F84</f>
        <v>0.375</v>
      </c>
      <c r="H84" s="49">
        <f>G84*'Teine 15'!H84/'Teine 15'!G84</f>
        <v>0.80000000000000016</v>
      </c>
      <c r="I84" s="45"/>
      <c r="J84" s="45"/>
      <c r="K84" s="45"/>
      <c r="L84" s="45"/>
      <c r="M84" s="45"/>
    </row>
    <row r="85" spans="2:13" ht="15.75">
      <c r="B85" s="271"/>
      <c r="C85" s="135" t="str">
        <f>'Teine 15'!C85</f>
        <v>Tee, suhkruta</v>
      </c>
      <c r="D85" s="49">
        <v>50</v>
      </c>
      <c r="E85" s="338">
        <f>D85*'Teine 15'!E85/'Teine 15'!D85</f>
        <v>0.2</v>
      </c>
      <c r="F85" s="49">
        <f>E85*'Teine 15'!F85/'Teine 15'!E85</f>
        <v>0</v>
      </c>
      <c r="G85" s="49">
        <v>0</v>
      </c>
      <c r="H85" s="49">
        <v>0.05</v>
      </c>
      <c r="I85" s="45"/>
      <c r="J85" s="45"/>
      <c r="K85" s="45"/>
      <c r="L85" s="45"/>
      <c r="M85" s="45"/>
    </row>
    <row r="86" spans="2:13" ht="15.75">
      <c r="B86" s="271"/>
      <c r="C86" s="135" t="str">
        <f>'Teine 15'!C86</f>
        <v>Rukkileiva (3 sorti) - ja sepikutoodete valik  (G)</v>
      </c>
      <c r="D86" s="79">
        <v>40</v>
      </c>
      <c r="E86" s="338">
        <f>D86*'Teine 15'!E86/'Teine 15'!D86</f>
        <v>98.48</v>
      </c>
      <c r="F86" s="49">
        <f>E86*'Teine 15'!F86/'Teine 15'!E86</f>
        <v>20.92</v>
      </c>
      <c r="G86" s="49">
        <f>F86*'Teine 15'!G86/'Teine 15'!F86</f>
        <v>0.80000000000000016</v>
      </c>
      <c r="H86" s="49">
        <f>G86*'Teine 15'!H86/'Teine 15'!G86</f>
        <v>2.8600000000000008</v>
      </c>
    </row>
    <row r="87" spans="2:13" ht="15.75">
      <c r="B87" s="271"/>
      <c r="C87" s="135" t="str">
        <f>'Teine 15'!C87</f>
        <v>Apelsin</v>
      </c>
      <c r="D87" s="51">
        <v>50</v>
      </c>
      <c r="E87" s="338">
        <f>D87*'Teine 15'!E87/'Teine 15'!D87</f>
        <v>15.05</v>
      </c>
      <c r="F87" s="49">
        <f>E87*'Teine 15'!F87/'Teine 15'!E87</f>
        <v>2.95</v>
      </c>
      <c r="G87" s="49">
        <f>F87*'Teine 15'!G87/'Teine 15'!F87</f>
        <v>0.05</v>
      </c>
      <c r="H87" s="49">
        <f>G87*'Teine 15'!H87/'Teine 15'!G87</f>
        <v>0.40000000000000008</v>
      </c>
    </row>
    <row r="88" spans="2:13" s="62" customFormat="1" ht="15.75">
      <c r="B88" s="26"/>
      <c r="C88" s="343" t="s">
        <v>7</v>
      </c>
      <c r="D88" s="29"/>
      <c r="E88" s="355">
        <f>SUM(E72:E87)</f>
        <v>550.76400000000001</v>
      </c>
      <c r="F88" s="109">
        <f t="shared" ref="F88:H88" si="2">SUM(F72:F87)</f>
        <v>85.791800000000009</v>
      </c>
      <c r="G88" s="109">
        <f t="shared" si="2"/>
        <v>16.54805</v>
      </c>
      <c r="H88" s="109">
        <f t="shared" si="2"/>
        <v>20.125299999999999</v>
      </c>
    </row>
    <row r="89" spans="2:13" ht="15.75">
      <c r="B89" s="344"/>
      <c r="C89" s="311" t="s">
        <v>13</v>
      </c>
      <c r="D89" s="344"/>
      <c r="E89" s="356">
        <f>AVERAGE(E23,E40,E52,E70,E88)</f>
        <v>557.14887333333331</v>
      </c>
      <c r="F89" s="77">
        <f>AVERAGE(F23,F40,F52,F70,F88)</f>
        <v>84.658850000000001</v>
      </c>
      <c r="G89" s="77">
        <f>AVERAGE(G23,G40,G52,G70,G88)</f>
        <v>18.116396666666667</v>
      </c>
      <c r="H89" s="77">
        <f>AVERAGE(H23,H40,H52,H70,H88)</f>
        <v>18.260826666666667</v>
      </c>
    </row>
    <row r="90" spans="2:13" ht="15.75">
      <c r="B90" s="376" t="s">
        <v>116</v>
      </c>
      <c r="C90" s="376"/>
      <c r="D90" s="376"/>
      <c r="E90" s="78"/>
      <c r="F90" s="78"/>
      <c r="G90" s="78"/>
      <c r="H90" s="78"/>
    </row>
    <row r="91" spans="2:13">
      <c r="B91" s="377" t="s">
        <v>108</v>
      </c>
      <c r="C91" s="377"/>
      <c r="D91" s="377"/>
      <c r="F91" s="4"/>
      <c r="G91" s="4"/>
      <c r="H91" s="5"/>
    </row>
    <row r="92" spans="2:13">
      <c r="B92" s="377" t="s">
        <v>109</v>
      </c>
      <c r="C92" s="377"/>
      <c r="D92" s="377"/>
      <c r="E92" s="4"/>
    </row>
    <row r="93" spans="2:13">
      <c r="B93" s="378" t="s">
        <v>119</v>
      </c>
      <c r="C93" s="378"/>
      <c r="D93" s="378"/>
    </row>
    <row r="94" spans="2:13" ht="15.75">
      <c r="B94" s="376" t="s">
        <v>117</v>
      </c>
      <c r="C94" s="376"/>
      <c r="D94" s="376"/>
    </row>
    <row r="95" spans="2:13">
      <c r="B95" s="245" t="s">
        <v>112</v>
      </c>
      <c r="C95" s="361" t="s">
        <v>115</v>
      </c>
      <c r="D95" s="361"/>
    </row>
    <row r="96" spans="2:13">
      <c r="B96" s="245" t="s">
        <v>113</v>
      </c>
      <c r="C96" s="361" t="s">
        <v>114</v>
      </c>
      <c r="D96" s="361"/>
    </row>
    <row r="97" spans="2:4">
      <c r="B97" s="245" t="s">
        <v>107</v>
      </c>
      <c r="C97" s="361"/>
      <c r="D97" s="361"/>
    </row>
    <row r="98" spans="2:4" ht="15.75">
      <c r="B98" s="362" t="s">
        <v>110</v>
      </c>
      <c r="C98" s="362"/>
      <c r="D98" s="362"/>
    </row>
    <row r="99" spans="2:4">
      <c r="B99" s="361" t="s">
        <v>111</v>
      </c>
      <c r="C99" s="361"/>
      <c r="D99" s="361"/>
    </row>
  </sheetData>
  <mergeCells count="12">
    <mergeCell ref="B1:C4"/>
    <mergeCell ref="D1:D5"/>
    <mergeCell ref="B90:D90"/>
    <mergeCell ref="B91:D91"/>
    <mergeCell ref="C97:D97"/>
    <mergeCell ref="B98:D98"/>
    <mergeCell ref="B99:D99"/>
    <mergeCell ref="B92:D92"/>
    <mergeCell ref="B93:D93"/>
    <mergeCell ref="B94:D94"/>
    <mergeCell ref="C95:D95"/>
    <mergeCell ref="C96:D96"/>
  </mergeCells>
  <pageMargins left="0.7" right="0.7" top="0.75" bottom="0.75" header="0.3" footer="0.3"/>
  <pageSetup paperSize="9" scale="4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A63AA-B232-4E21-BB2F-CDEB8659B5D0}">
  <sheetPr>
    <pageSetUpPr fitToPage="1"/>
  </sheetPr>
  <dimension ref="B1:M93"/>
  <sheetViews>
    <sheetView topLeftCell="A58" zoomScale="90" zoomScaleNormal="90" workbookViewId="0">
      <selection activeCell="N71" sqref="N71"/>
    </sheetView>
  </sheetViews>
  <sheetFormatPr defaultColWidth="9.28515625" defaultRowHeight="15"/>
  <cols>
    <col min="1" max="1" width="9.28515625" style="172"/>
    <col min="2" max="2" width="25.5703125" style="172" customWidth="1"/>
    <col min="3" max="3" width="55.5703125" style="172" customWidth="1"/>
    <col min="4" max="8" width="15.5703125" style="172" customWidth="1"/>
    <col min="9" max="16384" width="9.28515625" style="172"/>
  </cols>
  <sheetData>
    <row r="1" spans="2:8">
      <c r="B1" s="382"/>
      <c r="C1" s="382"/>
      <c r="D1" s="364" t="e" vm="1">
        <v>#VALUE!</v>
      </c>
    </row>
    <row r="2" spans="2:8">
      <c r="B2" s="382"/>
      <c r="C2" s="382"/>
      <c r="D2" s="364"/>
    </row>
    <row r="3" spans="2:8">
      <c r="B3" s="382"/>
      <c r="C3" s="382"/>
      <c r="D3" s="364"/>
    </row>
    <row r="4" spans="2:8">
      <c r="B4" s="382"/>
      <c r="C4" s="382"/>
      <c r="D4" s="364"/>
    </row>
    <row r="5" spans="2:8" ht="24" customHeight="1">
      <c r="B5" s="174" t="str">
        <f>'Teine 17'!B5</f>
        <v>Koolilõuna 21.04-25.04.2025</v>
      </c>
      <c r="C5" s="175"/>
      <c r="D5" s="365"/>
    </row>
    <row r="6" spans="2:8" s="166" customFormat="1" ht="24" customHeight="1">
      <c r="B6" s="317" t="s">
        <v>0</v>
      </c>
      <c r="C6" s="332"/>
      <c r="D6" s="203" t="s">
        <v>1</v>
      </c>
      <c r="E6" s="328" t="s">
        <v>2</v>
      </c>
      <c r="F6" s="178" t="s">
        <v>3</v>
      </c>
      <c r="G6" s="178" t="s">
        <v>4</v>
      </c>
      <c r="H6" s="178" t="s">
        <v>5</v>
      </c>
    </row>
    <row r="7" spans="2:8">
      <c r="B7" s="318" t="s">
        <v>6</v>
      </c>
      <c r="C7" s="216" t="str">
        <f>'Teine 17'!C7</f>
        <v>Bolognese kaste (segahakkliha, siga/veis)</v>
      </c>
      <c r="D7" s="333">
        <v>50</v>
      </c>
      <c r="E7" s="187">
        <f>D7*'Teine 17'!E7/'Teine 17'!D7</f>
        <v>50.646999999999998</v>
      </c>
      <c r="F7" s="179">
        <f>D7*'Teine 17'!F7/'Teine 17'!D7</f>
        <v>2.7284999999999999</v>
      </c>
      <c r="G7" s="179">
        <f>D7*'Teine 17'!G7/'Teine 17'!D7</f>
        <v>3.2574999999999998</v>
      </c>
      <c r="H7" s="179">
        <f>D7*'Teine 17'!H7/'Teine 17'!D7</f>
        <v>2.948</v>
      </c>
    </row>
    <row r="8" spans="2:8">
      <c r="B8" s="318" t="s">
        <v>15</v>
      </c>
      <c r="C8" s="216" t="str">
        <f>'Teine 17'!C8</f>
        <v>Bolognese kaste sojaubadega</v>
      </c>
      <c r="D8" s="333">
        <v>50</v>
      </c>
      <c r="E8" s="187">
        <f>D8*'Teine 17'!E8/'Teine 17'!D8</f>
        <v>33.721499999999999</v>
      </c>
      <c r="F8" s="179">
        <f>D8*'Teine 17'!F8/'Teine 17'!D8</f>
        <v>3.7229999999999999</v>
      </c>
      <c r="G8" s="179">
        <f>D8*'Teine 17'!G8/'Teine 17'!D8</f>
        <v>1.6969999999999998</v>
      </c>
      <c r="H8" s="179">
        <f>D8*'Teine 17'!H8/'Teine 17'!D8</f>
        <v>1.486</v>
      </c>
    </row>
    <row r="9" spans="2:8">
      <c r="B9" s="168"/>
      <c r="C9" s="216" t="str">
        <f>'Teine 17'!C9</f>
        <v>Täisterapasta/pasta (G)</v>
      </c>
      <c r="D9" s="181">
        <v>50</v>
      </c>
      <c r="E9" s="187">
        <f>D9*'Teine 17'!E9/'Teine 17'!D9</f>
        <v>85.782499999999999</v>
      </c>
      <c r="F9" s="179">
        <f>D9*'Teine 17'!F9/'Teine 17'!D9</f>
        <v>17.828499999999998</v>
      </c>
      <c r="G9" s="179">
        <f>D9*'Teine 17'!G9/'Teine 17'!D9</f>
        <v>0.67249999999999988</v>
      </c>
      <c r="H9" s="179">
        <f>D9*'Teine 17'!H9/'Teine 17'!D9</f>
        <v>2.8384999999999994</v>
      </c>
    </row>
    <row r="10" spans="2:8">
      <c r="B10" s="168"/>
      <c r="C10" s="216" t="str">
        <f>'Teine 17'!C10</f>
        <v>Riis, aurutatud (mahe)</v>
      </c>
      <c r="D10" s="181">
        <v>50</v>
      </c>
      <c r="E10" s="187">
        <f>D10*'Teine 17'!E10/'Teine 17'!D10</f>
        <v>64.333333333333329</v>
      </c>
      <c r="F10" s="179">
        <f>D10*'Teine 17'!F10/'Teine 17'!D10</f>
        <v>14.333333333333334</v>
      </c>
      <c r="G10" s="179">
        <f>D10*'Teine 17'!G10/'Teine 17'!D10</f>
        <v>0.13250000000000001</v>
      </c>
      <c r="H10" s="179">
        <f>D10*'Teine 17'!H10/'Teine 17'!D10</f>
        <v>1.25</v>
      </c>
    </row>
    <row r="11" spans="2:8">
      <c r="B11" s="168"/>
      <c r="C11" s="216" t="str">
        <f>'Teine 17'!C11</f>
        <v>Kõrvits, röstitud</v>
      </c>
      <c r="D11" s="181">
        <v>50</v>
      </c>
      <c r="E11" s="187">
        <f>D11*'Teine 17'!E11/'Teine 17'!D11</f>
        <v>22.015499999999996</v>
      </c>
      <c r="F11" s="179">
        <f>D11*'Teine 17'!F11/'Teine 17'!D11</f>
        <v>1.95</v>
      </c>
      <c r="G11" s="179">
        <f>D11*'Teine 17'!G11/'Teine 17'!D11</f>
        <v>1.5615000000000001</v>
      </c>
      <c r="H11" s="179">
        <f>D11*'Teine 17'!H11/'Teine 17'!D11</f>
        <v>0.38750000000000001</v>
      </c>
    </row>
    <row r="12" spans="2:8" ht="15.75">
      <c r="B12" s="334"/>
      <c r="C12" s="216" t="str">
        <f>'Teine 17'!C12</f>
        <v>Mahla-õlikaste</v>
      </c>
      <c r="D12" s="181">
        <v>5</v>
      </c>
      <c r="E12" s="187">
        <f>D12*'Teine 17'!E12/'Teine 17'!D12</f>
        <v>32.189399999999999</v>
      </c>
      <c r="F12" s="179">
        <f>D12*'Teine 17'!F12/'Teine 17'!D12</f>
        <v>9.7050000000000011E-2</v>
      </c>
      <c r="G12" s="179">
        <f>D12*'Teine 17'!G12/'Teine 17'!D12</f>
        <v>3.5305500000000003</v>
      </c>
      <c r="H12" s="179">
        <f>D12*'Teine 17'!H12/'Teine 17'!D12</f>
        <v>1.3550000000000001E-2</v>
      </c>
    </row>
    <row r="13" spans="2:8" ht="15.75">
      <c r="B13" s="334"/>
      <c r="C13" s="216" t="str">
        <f>'Teine 17'!C13</f>
        <v>Peedi-hapukurgisalat</v>
      </c>
      <c r="D13" s="181">
        <v>50</v>
      </c>
      <c r="E13" s="187">
        <f>D13*'Teine 17'!E13/'Teine 17'!D13</f>
        <v>17.803999999999998</v>
      </c>
      <c r="F13" s="179">
        <f>D13*'Teine 17'!F13/'Teine 17'!D13</f>
        <v>4.0804999999999998</v>
      </c>
      <c r="G13" s="179">
        <f>D13*'Teine 17'!G13/'Teine 17'!D13</f>
        <v>0.10100000000000002</v>
      </c>
      <c r="H13" s="179">
        <f>D13*'Teine 17'!H13/'Teine 17'!D13</f>
        <v>0.7340000000000001</v>
      </c>
    </row>
    <row r="14" spans="2:8" ht="15.75">
      <c r="B14" s="334"/>
      <c r="C14" s="216" t="str">
        <f>'Teine 17'!C14</f>
        <v>Hiina kapsas, roheline hernes, punane redis (mahe)</v>
      </c>
      <c r="D14" s="181">
        <v>50</v>
      </c>
      <c r="E14" s="187">
        <f>D14*'Teine 17'!E14/'Teine 17'!D14</f>
        <v>19.236666666666672</v>
      </c>
      <c r="F14" s="179">
        <f>D14*'Teine 17'!F14/'Teine 17'!D14</f>
        <v>3.8833333333333333</v>
      </c>
      <c r="G14" s="179">
        <f>D14*'Teine 17'!G14/'Teine 17'!D14</f>
        <v>0.15</v>
      </c>
      <c r="H14" s="179">
        <f>D14*'Teine 17'!H14/'Teine 17'!D14</f>
        <v>1.4300000000000002</v>
      </c>
    </row>
    <row r="15" spans="2:8" ht="15.75">
      <c r="B15" s="334"/>
      <c r="C15" s="216" t="str">
        <f>'Teine 17'!C15</f>
        <v>Seemnesegu (mahe)</v>
      </c>
      <c r="D15" s="181">
        <v>5</v>
      </c>
      <c r="E15" s="187">
        <f>D15*'Teine 17'!E15/'Teine 17'!D15</f>
        <v>30.438350000000003</v>
      </c>
      <c r="F15" s="179">
        <f>D15*'Teine 17'!F15/'Teine 17'!D15</f>
        <v>0.64000000000000012</v>
      </c>
      <c r="G15" s="179">
        <f>D15*'Teine 17'!G15/'Teine 17'!D15</f>
        <v>2.5783500000000004</v>
      </c>
      <c r="H15" s="179">
        <f>D15*'Teine 17'!H15/'Teine 17'!D15</f>
        <v>1.4116500000000001</v>
      </c>
    </row>
    <row r="16" spans="2:8" ht="15.75">
      <c r="B16" s="334"/>
      <c r="C16" s="216" t="str">
        <f>'Teine 17'!C16</f>
        <v>PRIA Piimatooted (piim, keefir R 2,5% ) (L)</v>
      </c>
      <c r="D16" s="181">
        <v>25</v>
      </c>
      <c r="E16" s="187">
        <f>D16*'Teine 17'!E16/'Teine 17'!D16</f>
        <v>14.1</v>
      </c>
      <c r="F16" s="179">
        <f>D16*'Teine 17'!F16/'Teine 17'!D16</f>
        <v>1.22</v>
      </c>
      <c r="G16" s="179">
        <f>D16*'Teine 17'!G16/'Teine 17'!D16</f>
        <v>0.64</v>
      </c>
      <c r="H16" s="179">
        <f>D16*'Teine 17'!H16/'Teine 17'!D16</f>
        <v>0.86</v>
      </c>
    </row>
    <row r="17" spans="2:8" ht="15.75">
      <c r="B17" s="334"/>
      <c r="C17" s="216" t="str">
        <f>'Teine 17'!C17</f>
        <v>Mahlajook (erinevad maitsed)</v>
      </c>
      <c r="D17" s="151">
        <v>25</v>
      </c>
      <c r="E17" s="187">
        <f>D17*'Teine 17'!E17/'Teine 17'!D17</f>
        <v>12.132200000000001</v>
      </c>
      <c r="F17" s="179">
        <f>D17*'Teine 17'!F17/'Teine 17'!D17</f>
        <v>2.9455</v>
      </c>
      <c r="G17" s="179">
        <f>D17*'Teine 17'!G17/'Teine 17'!D17</f>
        <v>1.2500000000000001E-2</v>
      </c>
      <c r="H17" s="179">
        <f>D17*'Teine 17'!H17/'Teine 17'!D17</f>
        <v>9.0749999999999997E-2</v>
      </c>
    </row>
    <row r="18" spans="2:8" ht="15.75">
      <c r="B18" s="334"/>
      <c r="C18" s="216" t="str">
        <f>'Teine 17'!C18</f>
        <v>Joogijogurt R 1,5%, maitsestatud (L)</v>
      </c>
      <c r="D18" s="151">
        <v>25</v>
      </c>
      <c r="E18" s="187">
        <f>D18*'Teine 17'!E18/'Teine 17'!D18</f>
        <v>18.686499999999999</v>
      </c>
      <c r="F18" s="179">
        <f>D18*'Teine 17'!F18/'Teine 17'!D18</f>
        <v>3.0307499999999998</v>
      </c>
      <c r="G18" s="179">
        <f>D18*'Teine 17'!G18/'Teine 17'!D18</f>
        <v>0.375</v>
      </c>
      <c r="H18" s="179">
        <f>D18*'Teine 17'!H18/'Teine 17'!D18</f>
        <v>0.8</v>
      </c>
    </row>
    <row r="19" spans="2:8">
      <c r="B19" s="168"/>
      <c r="C19" s="216" t="str">
        <f>'Teine 17'!C19</f>
        <v>Tee, suhkruta</v>
      </c>
      <c r="D19" s="169">
        <v>50</v>
      </c>
      <c r="E19" s="187">
        <f>D19*'Teine 17'!E19/'Teine 17'!D19</f>
        <v>0.2</v>
      </c>
      <c r="F19" s="179">
        <f>D19*'Teine 17'!F19/'Teine 17'!D19</f>
        <v>0</v>
      </c>
      <c r="G19" s="179">
        <f>D19*'Teine 17'!G19/'Teine 17'!D19</f>
        <v>0</v>
      </c>
      <c r="H19" s="179">
        <f>D19*'Teine 17'!H19/'Teine 17'!D19</f>
        <v>0.05</v>
      </c>
    </row>
    <row r="20" spans="2:8">
      <c r="B20" s="168"/>
      <c r="C20" s="216" t="str">
        <f>'Teine 17'!C20</f>
        <v>Rukkileiva (3 sorti) - ja sepikutoodete valik  (G)</v>
      </c>
      <c r="D20" s="157">
        <v>40</v>
      </c>
      <c r="E20" s="187">
        <f>D20*'Teine 17'!E20/'Teine 17'!D20</f>
        <v>98.48</v>
      </c>
      <c r="F20" s="179">
        <f>D20*'Teine 17'!F20/'Teine 17'!D20</f>
        <v>20.92</v>
      </c>
      <c r="G20" s="179">
        <f>D20*'Teine 17'!G20/'Teine 17'!D20</f>
        <v>0.8</v>
      </c>
      <c r="H20" s="179">
        <f>D20*'Teine 17'!H20/'Teine 17'!D20</f>
        <v>2.86</v>
      </c>
    </row>
    <row r="21" spans="2:8" ht="15.75">
      <c r="B21" s="334"/>
      <c r="C21" s="216" t="str">
        <f>'Teine 17'!C21</f>
        <v>Pirn (PRIA)</v>
      </c>
      <c r="D21" s="181">
        <v>50</v>
      </c>
      <c r="E21" s="187">
        <f>D21*'Teine 17'!E21/'Teine 17'!D21</f>
        <v>19.988</v>
      </c>
      <c r="F21" s="179">
        <f>D21*'Teine 17'!F21/'Teine 17'!D21</f>
        <v>5.97</v>
      </c>
      <c r="G21" s="179">
        <f>D21*'Teine 17'!G21/'Teine 17'!D21</f>
        <v>0</v>
      </c>
      <c r="H21" s="179">
        <f>D21*'Teine 17'!H21/'Teine 17'!D21</f>
        <v>0.15</v>
      </c>
    </row>
    <row r="22" spans="2:8" ht="15.75">
      <c r="B22" s="304"/>
      <c r="C22" s="153" t="s">
        <v>7</v>
      </c>
      <c r="D22" s="155"/>
      <c r="E22" s="289">
        <f>SUM(E7:E21)</f>
        <v>519.75495000000001</v>
      </c>
      <c r="F22" s="155">
        <f t="shared" ref="F22:H22" si="0">SUM(F7:F21)</f>
        <v>83.350466666666676</v>
      </c>
      <c r="G22" s="155">
        <f t="shared" si="0"/>
        <v>15.508400000000002</v>
      </c>
      <c r="H22" s="155">
        <f t="shared" si="0"/>
        <v>17.309949999999997</v>
      </c>
    </row>
    <row r="23" spans="2:8" ht="24" customHeight="1">
      <c r="B23" s="317" t="s">
        <v>8</v>
      </c>
      <c r="C23" s="332"/>
      <c r="D23" s="203" t="s">
        <v>1</v>
      </c>
      <c r="E23" s="328" t="s">
        <v>2</v>
      </c>
      <c r="F23" s="178" t="s">
        <v>3</v>
      </c>
      <c r="G23" s="178" t="s">
        <v>4</v>
      </c>
      <c r="H23" s="178" t="s">
        <v>5</v>
      </c>
    </row>
    <row r="24" spans="2:8">
      <c r="B24" s="318" t="s">
        <v>6</v>
      </c>
      <c r="C24" s="216" t="str">
        <f>'Teine 17'!C24</f>
        <v>Külasupp kanalihaga (G)</v>
      </c>
      <c r="D24" s="181">
        <v>100</v>
      </c>
      <c r="E24" s="329">
        <f>D24*'Teine 17'!E24/'Teine 17'!D24</f>
        <v>100.8</v>
      </c>
      <c r="F24" s="236">
        <f>D24*'Teine 17'!F24/'Teine 17'!D24</f>
        <v>6.3680000000000003</v>
      </c>
      <c r="G24" s="236">
        <f>D24*'Teine 17'!G24/'Teine 17'!D24</f>
        <v>5.984</v>
      </c>
      <c r="H24" s="236">
        <f>D24*'Teine 17'!H24/'Teine 17'!D24</f>
        <v>4.6879999999999997</v>
      </c>
    </row>
    <row r="25" spans="2:8">
      <c r="B25" s="318" t="s">
        <v>15</v>
      </c>
      <c r="C25" s="216" t="str">
        <f>'Teine 17'!C25</f>
        <v xml:space="preserve">Külasupp roheliste hernestega (G) </v>
      </c>
      <c r="D25" s="181">
        <v>100</v>
      </c>
      <c r="E25" s="330">
        <f>D25*'Teine 17'!E25/'Teine 17'!D25</f>
        <v>52.56</v>
      </c>
      <c r="F25" s="217">
        <f>D25*'Teine 17'!F25/'Teine 17'!D25</f>
        <v>7.7439999999999998</v>
      </c>
      <c r="G25" s="217">
        <f>D25*'Teine 17'!G25/'Teine 17'!D25</f>
        <v>1.248</v>
      </c>
      <c r="H25" s="217">
        <f>D25*'Teine 17'!H25/'Teine 17'!D25</f>
        <v>1.5920000000000001</v>
      </c>
    </row>
    <row r="26" spans="2:8">
      <c r="B26" s="318"/>
      <c r="C26" s="216" t="str">
        <f>'Teine 17'!C26</f>
        <v>Hapukoor R 10% (L)</v>
      </c>
      <c r="D26" s="181">
        <v>30</v>
      </c>
      <c r="E26" s="330">
        <f>D26*'Teine 17'!E26/'Teine 17'!D26</f>
        <v>35.520000000000003</v>
      </c>
      <c r="F26" s="217">
        <f>E26*'Teine 17'!F26/'Teine 17'!E26</f>
        <v>1.2299999999999998</v>
      </c>
      <c r="G26" s="217">
        <f>F26*'Teine 17'!G26/'Teine 17'!F26</f>
        <v>3</v>
      </c>
      <c r="H26" s="217">
        <f>G26*'Teine 17'!H26/'Teine 17'!G26</f>
        <v>0.89999999999999991</v>
      </c>
    </row>
    <row r="27" spans="2:8">
      <c r="B27" s="318"/>
      <c r="C27" s="216" t="str">
        <f>'Teine 17'!C27</f>
        <v>Pasha kohupiimakreem (L)</v>
      </c>
      <c r="D27" s="169">
        <v>100</v>
      </c>
      <c r="E27" s="327">
        <f>D27*'Teine 17'!E27/'Teine 17'!D27</f>
        <v>192</v>
      </c>
      <c r="F27" s="237">
        <f>D27*'Teine 17'!F27/'Teine 17'!D27</f>
        <v>22.1</v>
      </c>
      <c r="G27" s="237">
        <f>D27*'Teine 17'!G27/'Teine 17'!D27</f>
        <v>9.23</v>
      </c>
      <c r="H27" s="237">
        <f>D27*'Teine 17'!H27/'Teine 17'!D27</f>
        <v>5.01</v>
      </c>
    </row>
    <row r="28" spans="2:8">
      <c r="B28" s="318"/>
      <c r="C28" s="216" t="str">
        <f>'Teine 17'!C28</f>
        <v>Kirsitarretis vahukoorega (L)</v>
      </c>
      <c r="D28" s="169">
        <v>100</v>
      </c>
      <c r="E28" s="187">
        <f>D28*'Teine 17'!E28/'Teine 17'!D28</f>
        <v>133.10400000000001</v>
      </c>
      <c r="F28" s="179">
        <f>D28*'Teine 17'!F28/'Teine 17'!D28</f>
        <v>24.51</v>
      </c>
      <c r="G28" s="179">
        <f>D28*'Teine 17'!G28/'Teine 17'!D28</f>
        <v>3.048</v>
      </c>
      <c r="H28" s="179">
        <f>D28*'Teine 17'!H28/'Teine 17'!D28</f>
        <v>2.1749999999999998</v>
      </c>
    </row>
    <row r="29" spans="2:8" s="173" customFormat="1" ht="15.75">
      <c r="B29" s="334"/>
      <c r="C29" s="216" t="str">
        <f>'Teine 17'!C29</f>
        <v>PRIA Piimatooted (piim, keefir R 2,5% ) (L)</v>
      </c>
      <c r="D29" s="157">
        <v>25</v>
      </c>
      <c r="E29" s="187">
        <f>D29*'Teine 17'!E29/'Teine 17'!D29</f>
        <v>14.1</v>
      </c>
      <c r="F29" s="179">
        <f>D29*'Teine 17'!F29/'Teine 17'!D29</f>
        <v>1.22</v>
      </c>
      <c r="G29" s="179">
        <f>D29*'Teine 17'!G29/'Teine 17'!D29</f>
        <v>0.64</v>
      </c>
      <c r="H29" s="179">
        <f>D29*'Teine 17'!H29/'Teine 17'!D29</f>
        <v>0.86</v>
      </c>
    </row>
    <row r="30" spans="2:8" ht="15.75">
      <c r="B30" s="334"/>
      <c r="C30" s="216" t="str">
        <f>'Teine 17'!C30</f>
        <v>Mahlajook (erinevad maitsed)</v>
      </c>
      <c r="D30" s="157">
        <v>25</v>
      </c>
      <c r="E30" s="187">
        <f>D30*'Teine 17'!E30/'Teine 17'!D30</f>
        <v>12.132200000000001</v>
      </c>
      <c r="F30" s="179">
        <f>D30*'Teine 17'!F30/'Teine 17'!D30</f>
        <v>2.9455</v>
      </c>
      <c r="G30" s="179">
        <f>D30*'Teine 17'!G30/'Teine 17'!D30</f>
        <v>1.2500000000000001E-2</v>
      </c>
      <c r="H30" s="179">
        <f>D30*'Teine 17'!H30/'Teine 17'!D30</f>
        <v>9.0749999999999997E-2</v>
      </c>
    </row>
    <row r="31" spans="2:8" s="166" customFormat="1">
      <c r="B31" s="168"/>
      <c r="C31" s="216" t="str">
        <f>'Teine 17'!C31</f>
        <v>Joogijogurt R 1,5%, maitsestatud (L)</v>
      </c>
      <c r="D31" s="181">
        <v>25</v>
      </c>
      <c r="E31" s="187">
        <f>D31*'Teine 17'!E31/'Teine 17'!D31</f>
        <v>18.686499999999999</v>
      </c>
      <c r="F31" s="179">
        <f>D31*'Teine 17'!F31/'Teine 17'!D31</f>
        <v>3.0307499999999998</v>
      </c>
      <c r="G31" s="179">
        <f>D31*'Teine 17'!G31/'Teine 17'!D31</f>
        <v>0.375</v>
      </c>
      <c r="H31" s="179">
        <f>D31*'Teine 17'!H31/'Teine 17'!D31</f>
        <v>0.8</v>
      </c>
    </row>
    <row r="32" spans="2:8" s="166" customFormat="1">
      <c r="B32" s="168"/>
      <c r="C32" s="216" t="str">
        <f>'Teine 17'!C32</f>
        <v>Tee, suhkruta</v>
      </c>
      <c r="D32" s="181">
        <v>50</v>
      </c>
      <c r="E32" s="187">
        <f>D32*'Teine 17'!E32/'Teine 17'!D32</f>
        <v>0.2</v>
      </c>
      <c r="F32" s="179">
        <f>D32*'Teine 17'!F32/'Teine 17'!D32</f>
        <v>0</v>
      </c>
      <c r="G32" s="179">
        <f>D32*'Teine 17'!G32/'Teine 17'!D32</f>
        <v>0</v>
      </c>
      <c r="H32" s="179">
        <f>D32*'Teine 17'!H32/'Teine 17'!D32</f>
        <v>0.05</v>
      </c>
    </row>
    <row r="33" spans="2:8" s="166" customFormat="1">
      <c r="B33" s="168"/>
      <c r="C33" s="216" t="str">
        <f>'Teine 17'!C33</f>
        <v>Rukkileiva (3 sorti) - ja sepikutoodete valik  (G)</v>
      </c>
      <c r="D33" s="181">
        <v>40</v>
      </c>
      <c r="E33" s="187">
        <f>D33*'Teine 17'!E33/'Teine 17'!D33</f>
        <v>98.48</v>
      </c>
      <c r="F33" s="179">
        <f>D33*'Teine 17'!F33/'Teine 17'!D33</f>
        <v>20.92</v>
      </c>
      <c r="G33" s="179">
        <f>D33*'Teine 17'!G33/'Teine 17'!D33</f>
        <v>0.8</v>
      </c>
      <c r="H33" s="179">
        <f>D33*'Teine 17'!H33/'Teine 17'!D33</f>
        <v>2.86</v>
      </c>
    </row>
    <row r="34" spans="2:8" s="166" customFormat="1">
      <c r="B34" s="168"/>
      <c r="C34" s="216" t="str">
        <f>'Teine 17'!C34</f>
        <v>Õun (PRIA) (mahe)</v>
      </c>
      <c r="D34" s="181">
        <v>50</v>
      </c>
      <c r="E34" s="187">
        <f>D34*'Teine 17'!E34/'Teine 17'!D34</f>
        <v>24.038</v>
      </c>
      <c r="F34" s="179">
        <f>D34*'Teine 17'!F34/'Teine 17'!D34</f>
        <v>6.74</v>
      </c>
      <c r="G34" s="179">
        <f>D34*'Teine 17'!G34/'Teine 17'!D34</f>
        <v>0</v>
      </c>
      <c r="H34" s="179">
        <f>D34*'Teine 17'!H34/'Teine 17'!D34</f>
        <v>0</v>
      </c>
    </row>
    <row r="35" spans="2:8" ht="15.75">
      <c r="B35" s="304"/>
      <c r="C35" s="153" t="s">
        <v>7</v>
      </c>
      <c r="D35" s="155"/>
      <c r="E35" s="289">
        <f>SUM(E24:E34)</f>
        <v>681.62070000000017</v>
      </c>
      <c r="F35" s="155">
        <f t="shared" ref="F35:H35" si="1">SUM(F24:F34)</f>
        <v>96.808249999999987</v>
      </c>
      <c r="G35" s="155">
        <f t="shared" si="1"/>
        <v>24.337499999999999</v>
      </c>
      <c r="H35" s="155">
        <f t="shared" si="1"/>
        <v>19.025749999999999</v>
      </c>
    </row>
    <row r="36" spans="2:8" ht="24" customHeight="1">
      <c r="B36" s="317" t="s">
        <v>10</v>
      </c>
      <c r="C36" s="332"/>
      <c r="D36" s="203" t="s">
        <v>1</v>
      </c>
      <c r="E36" s="328" t="s">
        <v>2</v>
      </c>
      <c r="F36" s="178" t="s">
        <v>3</v>
      </c>
      <c r="G36" s="178" t="s">
        <v>4</v>
      </c>
      <c r="H36" s="178" t="s">
        <v>5</v>
      </c>
    </row>
    <row r="37" spans="2:8">
      <c r="B37" s="318" t="s">
        <v>6</v>
      </c>
      <c r="C37" s="216" t="str">
        <f>'Teine 17'!C37</f>
        <v>Koorene lõhetükkid (G, M, PT)</v>
      </c>
      <c r="D37" s="181">
        <v>50</v>
      </c>
      <c r="E37" s="187">
        <f>D37*'Teine 17'!E37/'Teine 17'!D37</f>
        <v>102.0085</v>
      </c>
      <c r="F37" s="179">
        <f>D37*'Teine 17'!F24/'Teine 17'!D24</f>
        <v>3.1840000000000002</v>
      </c>
      <c r="G37" s="179">
        <f>D37*'Teine 17'!G37/'Teine 17'!D37</f>
        <v>5.5354999999999999</v>
      </c>
      <c r="H37" s="179">
        <f>D37*'Teine 17'!H37/'Teine 17'!D37</f>
        <v>4.3025000000000002</v>
      </c>
    </row>
    <row r="38" spans="2:8">
      <c r="B38" s="318" t="s">
        <v>15</v>
      </c>
      <c r="C38" s="216" t="str">
        <f>'Teine 17'!C38</f>
        <v>Bataadi-kikerherne pikkpoiss (G, M, PT)</v>
      </c>
      <c r="D38" s="181">
        <v>50</v>
      </c>
      <c r="E38" s="187">
        <f>D38*'Teine 17'!E38/'Teine 17'!D38</f>
        <v>62.92</v>
      </c>
      <c r="F38" s="179">
        <f>D38*'Teine 17'!F25/'Teine 17'!D25</f>
        <v>3.8719999999999999</v>
      </c>
      <c r="G38" s="179">
        <f>D38*'Teine 17'!G38/'Teine 17'!D38</f>
        <v>2.2999999999999998</v>
      </c>
      <c r="H38" s="179">
        <f>D38*'Teine 17'!H38/'Teine 17'!D38</f>
        <v>6.01</v>
      </c>
    </row>
    <row r="39" spans="2:8">
      <c r="B39" s="168"/>
      <c r="C39" s="216" t="str">
        <f>'Teine 17'!C39</f>
        <v>Kartulipuder (L)</v>
      </c>
      <c r="D39" s="181">
        <v>50</v>
      </c>
      <c r="E39" s="187">
        <f>D39*'Teine 17'!E39/'Teine 17'!D39</f>
        <v>38.267000000000003</v>
      </c>
      <c r="F39" s="179">
        <f>D39*'Teine 17'!F27/'Teine 17'!D27</f>
        <v>11.05</v>
      </c>
      <c r="G39" s="179">
        <f>D39*'Teine 17'!G39/'Teine 17'!D39</f>
        <v>0.30499999999999999</v>
      </c>
      <c r="H39" s="179">
        <f>D39*'Teine 17'!H39/'Teine 17'!D39</f>
        <v>1.1815</v>
      </c>
    </row>
    <row r="40" spans="2:8">
      <c r="B40" s="168"/>
      <c r="C40" s="216" t="str">
        <f>'Teine 17'!C40</f>
        <v>Kuskuss, aurutatud (G)</v>
      </c>
      <c r="D40" s="181">
        <v>50</v>
      </c>
      <c r="E40" s="187">
        <f>D40*'Teine 17'!E40/'Teine 17'!D40</f>
        <v>64.076499999999982</v>
      </c>
      <c r="F40" s="179">
        <f>D40*'Teine 17'!F28/'Teine 17'!D28</f>
        <v>12.255000000000001</v>
      </c>
      <c r="G40" s="179">
        <f>D40*'Teine 17'!G40/'Teine 17'!D40</f>
        <v>0.34449999999999997</v>
      </c>
      <c r="H40" s="179">
        <f>D40*'Teine 17'!H40/'Teine 17'!D40</f>
        <v>1.9679999999999997</v>
      </c>
    </row>
    <row r="41" spans="2:8">
      <c r="B41" s="168"/>
      <c r="C41" s="216" t="str">
        <f>'Teine 17'!C41</f>
        <v>Peet, aurutatud</v>
      </c>
      <c r="D41" s="151">
        <v>50</v>
      </c>
      <c r="E41" s="187">
        <f>D41*'Teine 17'!E41/'Teine 17'!D41</f>
        <v>22.627500000000001</v>
      </c>
      <c r="F41" s="179">
        <f>D41*'Teine 17'!F29/'Teine 17'!D29</f>
        <v>2.44</v>
      </c>
      <c r="G41" s="179">
        <f>D41*'Teine 17'!G41/'Teine 17'!D41</f>
        <v>5.2499999999999998E-2</v>
      </c>
      <c r="H41" s="179">
        <f>D41*'Teine 17'!H41/'Teine 17'!D41</f>
        <v>0.73499999999999999</v>
      </c>
    </row>
    <row r="42" spans="2:8">
      <c r="B42" s="168"/>
      <c r="C42" s="216" t="str">
        <f>'Teine 17'!C42</f>
        <v>Soe valge kaste (G, L)</v>
      </c>
      <c r="D42" s="181">
        <v>50</v>
      </c>
      <c r="E42" s="187">
        <f>D42*'Teine 17'!E42/'Teine 17'!D42</f>
        <v>59.125999999999998</v>
      </c>
      <c r="F42" s="179">
        <f>D42*'Teine 17'!F30/'Teine 17'!D30</f>
        <v>5.891</v>
      </c>
      <c r="G42" s="179">
        <f>D42*'Teine 17'!G42/'Teine 17'!D42</f>
        <v>3.9460000000000002</v>
      </c>
      <c r="H42" s="179">
        <f>D42*'Teine 17'!H42/'Teine 17'!D42</f>
        <v>1.8730000000000002</v>
      </c>
    </row>
    <row r="43" spans="2:8" s="173" customFormat="1" ht="15.75">
      <c r="B43" s="334"/>
      <c r="C43" s="216" t="str">
        <f>'Teine 17'!C43</f>
        <v>Mahla-õlikaste</v>
      </c>
      <c r="D43" s="181">
        <v>5</v>
      </c>
      <c r="E43" s="187">
        <f>D43*'Teine 17'!E43/'Teine 17'!D43</f>
        <v>32.189399999999999</v>
      </c>
      <c r="F43" s="179">
        <f>D43*'Teine 17'!F31/'Teine 17'!D31</f>
        <v>0.60614999999999997</v>
      </c>
      <c r="G43" s="179">
        <f>D43*'Teine 17'!G43/'Teine 17'!D43</f>
        <v>3.5305500000000003</v>
      </c>
      <c r="H43" s="179">
        <f>D43*'Teine 17'!H43/'Teine 17'!D43</f>
        <v>1.3550000000000001E-2</v>
      </c>
    </row>
    <row r="44" spans="2:8" s="173" customFormat="1" ht="15.75">
      <c r="B44" s="334"/>
      <c r="C44" s="216" t="str">
        <f>'Teine 17'!C44</f>
        <v>Hiina kapsa salat spinatiga</v>
      </c>
      <c r="D44" s="181">
        <v>50</v>
      </c>
      <c r="E44" s="187">
        <f>D44*'Teine 17'!E44/'Teine 17'!D44</f>
        <v>7.1</v>
      </c>
      <c r="F44" s="179">
        <f>D44*'Teine 17'!F32/'Teine 17'!D32</f>
        <v>0</v>
      </c>
      <c r="G44" s="179">
        <f>D44*'Teine 17'!G44/'Teine 17'!D44</f>
        <v>0.08</v>
      </c>
      <c r="H44" s="179">
        <f>D44*'Teine 17'!H44/'Teine 17'!D44</f>
        <v>0.67</v>
      </c>
    </row>
    <row r="45" spans="2:8" s="173" customFormat="1" ht="15.75">
      <c r="B45" s="334"/>
      <c r="C45" s="216" t="str">
        <f>'Teine 17'!C45</f>
        <v>Porgand, tomat, porrulauk</v>
      </c>
      <c r="D45" s="181">
        <v>50</v>
      </c>
      <c r="E45" s="187">
        <f>D45*'Teine 17'!E45/'Teine 17'!D45</f>
        <v>13.053333333333333</v>
      </c>
      <c r="F45" s="179">
        <f>D45*'Teine 17'!F33/'Teine 17'!D33</f>
        <v>26.15</v>
      </c>
      <c r="G45" s="179">
        <f>D45*'Teine 17'!G45/'Teine 17'!D45</f>
        <v>0.11666666666666668</v>
      </c>
      <c r="H45" s="179">
        <f>D45*'Teine 17'!H45/'Teine 17'!D45</f>
        <v>0.50000000000000011</v>
      </c>
    </row>
    <row r="46" spans="2:8" s="173" customFormat="1" ht="15.75">
      <c r="B46" s="334"/>
      <c r="C46" s="216" t="str">
        <f>'Teine 17'!C46</f>
        <v>Seemnesegu (mahe)</v>
      </c>
      <c r="D46" s="181">
        <v>5</v>
      </c>
      <c r="E46" s="187">
        <f>D46*'Teine 17'!E46/'Teine 17'!D46</f>
        <v>30.438350000000003</v>
      </c>
      <c r="F46" s="179">
        <f>D46*'Teine 17'!F34/'Teine 17'!D34</f>
        <v>0.67400000000000004</v>
      </c>
      <c r="G46" s="179">
        <f>D46*'Teine 17'!G46/'Teine 17'!D46</f>
        <v>2.5783500000000004</v>
      </c>
      <c r="H46" s="179">
        <f>D46*'Teine 17'!H46/'Teine 17'!D46</f>
        <v>1.4116500000000001</v>
      </c>
    </row>
    <row r="47" spans="2:8" s="173" customFormat="1" ht="15.75">
      <c r="B47" s="334"/>
      <c r="C47" s="216" t="str">
        <f>'Teine 17'!C47</f>
        <v>PRIA Piimatooted (piim, keefir R 2,5% ) (L)</v>
      </c>
      <c r="D47" s="151">
        <v>25</v>
      </c>
      <c r="E47" s="187">
        <f>D47*'Teine 17'!E47/'Teine 17'!D47</f>
        <v>14.1</v>
      </c>
      <c r="F47" s="179">
        <f>D47*'Teine 17'!F47/'Teine 17'!D47</f>
        <v>1.22</v>
      </c>
      <c r="G47" s="179">
        <f>D47*'Teine 17'!G47/'Teine 17'!D47</f>
        <v>0.64</v>
      </c>
      <c r="H47" s="179">
        <f>D47*'Teine 17'!H47/'Teine 17'!D47</f>
        <v>0.86</v>
      </c>
    </row>
    <row r="48" spans="2:8" s="173" customFormat="1" ht="15.75">
      <c r="B48" s="334"/>
      <c r="C48" s="216" t="str">
        <f>'Teine 17'!C48</f>
        <v>Mahlajook (erinevad maitsed)</v>
      </c>
      <c r="D48" s="151">
        <v>25</v>
      </c>
      <c r="E48" s="187">
        <f>D48*'Teine 17'!E48/'Teine 17'!D48</f>
        <v>12.132200000000001</v>
      </c>
      <c r="F48" s="179">
        <f>D48*'Teine 17'!F48/'Teine 17'!D48</f>
        <v>2.9455</v>
      </c>
      <c r="G48" s="179">
        <f>D48*'Teine 17'!G48/'Teine 17'!D48</f>
        <v>1.2500000000000001E-2</v>
      </c>
      <c r="H48" s="179">
        <f>D48*'Teine 17'!H48/'Teine 17'!D48</f>
        <v>9.0749999999999997E-2</v>
      </c>
    </row>
    <row r="49" spans="2:8">
      <c r="B49" s="318"/>
      <c r="C49" s="216" t="str">
        <f>'Teine 17'!C49</f>
        <v>Joogijogurt R 1,5%, maitsestatud (L)</v>
      </c>
      <c r="D49" s="150">
        <v>25</v>
      </c>
      <c r="E49" s="187">
        <f>D49*'Teine 17'!E49/'Teine 17'!D49</f>
        <v>18.686499999999999</v>
      </c>
      <c r="F49" s="179">
        <f>D49*'Teine 17'!F49/'Teine 17'!D49</f>
        <v>3.0307499999999998</v>
      </c>
      <c r="G49" s="179">
        <f>D49*'Teine 17'!G49/'Teine 17'!D49</f>
        <v>0.375</v>
      </c>
      <c r="H49" s="179">
        <f>D49*'Teine 17'!H49/'Teine 17'!D49</f>
        <v>0.8</v>
      </c>
    </row>
    <row r="50" spans="2:8" s="166" customFormat="1" ht="15.75" customHeight="1">
      <c r="B50" s="334"/>
      <c r="C50" s="216" t="str">
        <f>'Teine 17'!C50</f>
        <v>Tee, suhkruta</v>
      </c>
      <c r="D50" s="157">
        <v>50</v>
      </c>
      <c r="E50" s="187">
        <f>D50*'Teine 17'!E50/'Teine 17'!D50</f>
        <v>0.2</v>
      </c>
      <c r="F50" s="179">
        <f>D50*'Teine 17'!F50/'Teine 17'!D50</f>
        <v>0</v>
      </c>
      <c r="G50" s="179">
        <f>D50*'Teine 17'!G50/'Teine 17'!D50</f>
        <v>0</v>
      </c>
      <c r="H50" s="179">
        <f>D50*'Teine 17'!H50/'Teine 17'!D50</f>
        <v>0.05</v>
      </c>
    </row>
    <row r="51" spans="2:8" s="166" customFormat="1" ht="15.75" customHeight="1">
      <c r="B51" s="334"/>
      <c r="C51" s="216" t="str">
        <f>'Teine 17'!C51</f>
        <v>Rukkileiva (3 sorti) - ja sepikutoodete valik  (G)</v>
      </c>
      <c r="D51" s="157">
        <v>40</v>
      </c>
      <c r="E51" s="187">
        <f>D51*'Teine 17'!E51/'Teine 17'!D51</f>
        <v>98.48</v>
      </c>
      <c r="F51" s="179">
        <f>D51*'Teine 17'!F51/'Teine 17'!D51</f>
        <v>20.92</v>
      </c>
      <c r="G51" s="179">
        <f>D51*'Teine 17'!G51/'Teine 17'!D51</f>
        <v>0.8</v>
      </c>
      <c r="H51" s="179">
        <f>D51*'Teine 17'!H51/'Teine 17'!D51</f>
        <v>2.86</v>
      </c>
    </row>
    <row r="52" spans="2:8" s="166" customFormat="1">
      <c r="B52" s="168"/>
      <c r="C52" s="216" t="str">
        <f>'Teine 17'!C52</f>
        <v>Mandariin</v>
      </c>
      <c r="D52" s="181">
        <v>50</v>
      </c>
      <c r="E52" s="187">
        <f>D52*'Teine 17'!E52/'Teine 17'!D52</f>
        <v>21.8</v>
      </c>
      <c r="F52" s="179">
        <f>D52*'Teine 17'!F52/'Teine 17'!D52</f>
        <v>5.21</v>
      </c>
      <c r="G52" s="179">
        <f>D52*'Teine 17'!G52/'Teine 17'!D52</f>
        <v>0.05</v>
      </c>
      <c r="H52" s="179">
        <f>D52*'Teine 17'!H52/'Teine 17'!D52</f>
        <v>0.45</v>
      </c>
    </row>
    <row r="53" spans="2:8" ht="15.75">
      <c r="B53" s="304"/>
      <c r="C53" s="153" t="s">
        <v>7</v>
      </c>
      <c r="D53" s="155"/>
      <c r="E53" s="289">
        <f>SUM(E37:E52)</f>
        <v>597.20528333333323</v>
      </c>
      <c r="F53" s="155">
        <f t="shared" ref="F53:H53" si="2">SUM(F37:F52)</f>
        <v>99.448399999999992</v>
      </c>
      <c r="G53" s="155">
        <f t="shared" si="2"/>
        <v>20.666566666666668</v>
      </c>
      <c r="H53" s="155">
        <f t="shared" si="2"/>
        <v>23.775950000000002</v>
      </c>
    </row>
    <row r="54" spans="2:8" s="4" customFormat="1" ht="24" customHeight="1">
      <c r="B54" s="317" t="s">
        <v>11</v>
      </c>
      <c r="C54" s="332"/>
      <c r="D54" s="203" t="s">
        <v>1</v>
      </c>
      <c r="E54" s="328" t="s">
        <v>2</v>
      </c>
      <c r="F54" s="178" t="s">
        <v>3</v>
      </c>
      <c r="G54" s="178" t="s">
        <v>4</v>
      </c>
      <c r="H54" s="178" t="s">
        <v>5</v>
      </c>
    </row>
    <row r="55" spans="2:8" s="173" customFormat="1" ht="15.75">
      <c r="B55" s="318" t="s">
        <v>6</v>
      </c>
      <c r="C55" s="216" t="str">
        <f>'Teine 17'!C55</f>
        <v xml:space="preserve">Kodune seljanaka </v>
      </c>
      <c r="D55" s="181">
        <v>100</v>
      </c>
      <c r="E55" s="330">
        <f>D55*'Teine 17'!E55/'Teine 17'!D55</f>
        <v>75.040000000000006</v>
      </c>
      <c r="F55" s="181">
        <f>SUM(D55*'Teine 17'!F55/'Teine 17'!D55)</f>
        <v>4.6639999999999997</v>
      </c>
      <c r="G55" s="181">
        <f>D55*'Teine 17'!G55/'Teine 17'!D55</f>
        <v>3.968</v>
      </c>
      <c r="H55" s="181">
        <f>D55*'Teine 17'!H55/'Teine 17'!D55</f>
        <v>4.76</v>
      </c>
    </row>
    <row r="56" spans="2:8" s="173" customFormat="1" ht="15.75">
      <c r="B56" s="318" t="s">
        <v>15</v>
      </c>
      <c r="C56" s="216" t="str">
        <f>'Teine 17'!C56</f>
        <v>Läätseseljanka</v>
      </c>
      <c r="D56" s="181">
        <v>100</v>
      </c>
      <c r="E56" s="330">
        <f>D56*'Teine 17'!E56/'Teine 17'!D56</f>
        <v>89.6</v>
      </c>
      <c r="F56" s="181">
        <f>SUM(D56*'Teine 17'!F56/'Teine 17'!D56)</f>
        <v>11.84</v>
      </c>
      <c r="G56" s="181">
        <f>D56*'Teine 17'!G56/'Teine 17'!D56</f>
        <v>2.4079999999999999</v>
      </c>
      <c r="H56" s="181">
        <f>D56*'Teine 17'!H56/'Teine 17'!D56</f>
        <v>4.3360000000000003</v>
      </c>
    </row>
    <row r="57" spans="2:8" s="173" customFormat="1" ht="15.75">
      <c r="B57" s="318"/>
      <c r="C57" s="216" t="str">
        <f>'Teine 17'!C57</f>
        <v>Hapukoor R 10% (L)</v>
      </c>
      <c r="D57" s="181">
        <v>30</v>
      </c>
      <c r="E57" s="330">
        <f>D57*'Teine 17'!E57/'Teine 17'!D57</f>
        <v>35.520000000000003</v>
      </c>
      <c r="F57" s="181">
        <f>E57*'Teine 17'!F57/'Teine 17'!E57</f>
        <v>1.2299999999999998</v>
      </c>
      <c r="G57" s="181">
        <f>F57*'Teine 17'!G57/'Teine 17'!F57</f>
        <v>3</v>
      </c>
      <c r="H57" s="181">
        <f>G57*'Teine 17'!H57/'Teine 17'!G57</f>
        <v>0.89999999999999991</v>
      </c>
    </row>
    <row r="58" spans="2:8" ht="15.75">
      <c r="B58" s="334"/>
      <c r="C58" s="216" t="str">
        <f>'Teine 17'!C58</f>
        <v>Vaarika-mustasõstra mannavaht piimaga (G, L)</v>
      </c>
      <c r="D58" s="157">
        <v>100</v>
      </c>
      <c r="E58" s="330">
        <f>D58*'Teine 17'!E58/'Teine 17'!D58</f>
        <v>102</v>
      </c>
      <c r="F58" s="181">
        <f>SUM(D58*'Teine 17'!F58/'Teine 17'!D58)</f>
        <v>20.8</v>
      </c>
      <c r="G58" s="181">
        <f>D58*'Teine 17'!G58/'Teine 17'!D58</f>
        <v>0.89800000000000002</v>
      </c>
      <c r="H58" s="181">
        <f>D58*'Teine 17'!H58/'Teine 17'!D58</f>
        <v>2.12</v>
      </c>
    </row>
    <row r="59" spans="2:8" ht="15.75">
      <c r="B59" s="334"/>
      <c r="C59" s="216" t="str">
        <f>'Teine 17'!C59</f>
        <v>Maasikajogurt (L)</v>
      </c>
      <c r="D59" s="157">
        <v>100</v>
      </c>
      <c r="E59" s="330">
        <f>D59*'Teine 17'!E59/'Teine 17'!D59</f>
        <v>79.900000000000006</v>
      </c>
      <c r="F59" s="181">
        <f>SUM(D59*'Teine 17'!F59/'Teine 17'!D59)</f>
        <v>12.3</v>
      </c>
      <c r="G59" s="181">
        <f>D59*'Teine 17'!G59/'Teine 17'!D59</f>
        <v>2.17</v>
      </c>
      <c r="H59" s="181">
        <f>D59*'Teine 17'!H59/'Teine 17'!D59</f>
        <v>2.62</v>
      </c>
    </row>
    <row r="60" spans="2:8" s="166" customFormat="1">
      <c r="B60" s="168"/>
      <c r="C60" s="216" t="str">
        <f>'Teine 17'!C60</f>
        <v>PRIA Piimatooted (piim, keefir R 2,5% ) (L)</v>
      </c>
      <c r="D60" s="169">
        <v>25</v>
      </c>
      <c r="E60" s="330">
        <f>D60*'Teine 17'!E60/'Teine 17'!D60</f>
        <v>14.1</v>
      </c>
      <c r="F60" s="181">
        <f>SUM(D60*'Teine 17'!F60/'Teine 17'!D60)</f>
        <v>1.22</v>
      </c>
      <c r="G60" s="181">
        <f>D60*'Teine 17'!G60/'Teine 17'!D60</f>
        <v>0.64</v>
      </c>
      <c r="H60" s="181">
        <f>D60*'Teine 17'!H60/'Teine 17'!D60</f>
        <v>0.86</v>
      </c>
    </row>
    <row r="61" spans="2:8" s="166" customFormat="1">
      <c r="B61" s="168"/>
      <c r="C61" s="216" t="str">
        <f>'Teine 17'!C61</f>
        <v>Mahlajook (erinevad maitsed)</v>
      </c>
      <c r="D61" s="169">
        <v>25</v>
      </c>
      <c r="E61" s="330">
        <f>D61*'Teine 17'!E61/'Teine 17'!D61</f>
        <v>12.132200000000001</v>
      </c>
      <c r="F61" s="181">
        <f>SUM(D61*'Teine 17'!F61/'Teine 17'!D61)</f>
        <v>2.9455</v>
      </c>
      <c r="G61" s="181">
        <f>D61*'Teine 17'!G61/'Teine 17'!D61</f>
        <v>1.2500000000000001E-2</v>
      </c>
      <c r="H61" s="181">
        <f>D61*'Teine 17'!H61/'Teine 17'!D61</f>
        <v>9.0749999999999997E-2</v>
      </c>
    </row>
    <row r="62" spans="2:8" s="166" customFormat="1">
      <c r="B62" s="168"/>
      <c r="C62" s="216" t="str">
        <f>'Teine 17'!C62</f>
        <v>Joogijogurt R 1,5%, maitsestatud (L)</v>
      </c>
      <c r="D62" s="169">
        <v>25</v>
      </c>
      <c r="E62" s="330">
        <f>D62*'Teine 17'!E62/'Teine 17'!D62</f>
        <v>18.686499999999999</v>
      </c>
      <c r="F62" s="181">
        <f>SUM(D62*'Teine 17'!F62/'Teine 17'!D62)</f>
        <v>3.0307499999999998</v>
      </c>
      <c r="G62" s="181">
        <f>D62*'Teine 17'!G62/'Teine 17'!D62</f>
        <v>0.375</v>
      </c>
      <c r="H62" s="181">
        <f>D62*'Teine 17'!H62/'Teine 17'!D62</f>
        <v>0.8</v>
      </c>
    </row>
    <row r="63" spans="2:8" s="166" customFormat="1">
      <c r="B63" s="168"/>
      <c r="C63" s="216" t="str">
        <f>'Teine 17'!C63</f>
        <v>Tee, suhkruta</v>
      </c>
      <c r="D63" s="169">
        <v>50</v>
      </c>
      <c r="E63" s="327">
        <f>D63*'Teine 17'!E63/'Teine 17'!D63</f>
        <v>0.2</v>
      </c>
      <c r="F63" s="327">
        <f>SUM(D63*'Teine 17'!F63/'Teine 17'!D63)</f>
        <v>0</v>
      </c>
      <c r="G63" s="327">
        <f>D63*'Teine 17'!G63/'Teine 17'!D63</f>
        <v>0</v>
      </c>
      <c r="H63" s="327">
        <f>D63*'Teine 17'!H63/'Teine 17'!D63</f>
        <v>0.05</v>
      </c>
    </row>
    <row r="64" spans="2:8">
      <c r="B64" s="168"/>
      <c r="C64" s="216" t="str">
        <f>'Teine 17'!C64</f>
        <v>Rukkileiva (3 sorti) - ja sepikutoodete valik  (G)</v>
      </c>
      <c r="D64" s="157">
        <v>40</v>
      </c>
      <c r="E64" s="187">
        <f>D64*'Teine 17'!E64/'Teine 17'!D64</f>
        <v>98.48</v>
      </c>
      <c r="F64" s="187">
        <f>SUM(D64*'Teine 17'!F64/'Teine 17'!D64)</f>
        <v>20.92</v>
      </c>
      <c r="G64" s="187">
        <f>D64*'Teine 17'!G64/'Teine 17'!D64</f>
        <v>0.8</v>
      </c>
      <c r="H64" s="187">
        <f>D64*'Teine 17'!H64/'Teine 17'!D64</f>
        <v>2.86</v>
      </c>
    </row>
    <row r="65" spans="2:13">
      <c r="B65" s="168"/>
      <c r="C65" s="216" t="str">
        <f>'Teine 17'!C65</f>
        <v>Pirn (PRIA)</v>
      </c>
      <c r="D65" s="181">
        <v>50</v>
      </c>
      <c r="E65" s="187">
        <f>D65*'Teine 17'!E65/'Teine 17'!D65</f>
        <v>19.988</v>
      </c>
      <c r="F65" s="187">
        <f>SUM(D65*'Teine 17'!F65/'Teine 17'!D65)</f>
        <v>5.97</v>
      </c>
      <c r="G65" s="187">
        <f>D65*'Teine 17'!G65/'Teine 17'!D65</f>
        <v>0</v>
      </c>
      <c r="H65" s="187">
        <f>D65*'Teine 17'!H65/'Teine 17'!D65</f>
        <v>0.15</v>
      </c>
    </row>
    <row r="66" spans="2:13" ht="15.75">
      <c r="B66" s="304"/>
      <c r="C66" s="153" t="s">
        <v>7</v>
      </c>
      <c r="D66" s="155"/>
      <c r="E66" s="289">
        <f>SUM(E55:E65)</f>
        <v>545.64670000000001</v>
      </c>
      <c r="F66" s="155">
        <f>SUM(F55:F65)</f>
        <v>84.92025000000001</v>
      </c>
      <c r="G66" s="155">
        <f>SUM(G55:G65)</f>
        <v>14.2715</v>
      </c>
      <c r="H66" s="155">
        <f>SUM(H55:H65)</f>
        <v>19.546749999999999</v>
      </c>
      <c r="I66" s="176"/>
      <c r="J66" s="176"/>
      <c r="K66" s="176"/>
      <c r="L66" s="176"/>
      <c r="M66" s="176"/>
    </row>
    <row r="67" spans="2:13" ht="24" customHeight="1">
      <c r="B67" s="317" t="s">
        <v>12</v>
      </c>
      <c r="C67" s="332"/>
      <c r="D67" s="203" t="s">
        <v>1</v>
      </c>
      <c r="E67" s="328" t="s">
        <v>2</v>
      </c>
      <c r="F67" s="178" t="s">
        <v>3</v>
      </c>
      <c r="G67" s="178" t="s">
        <v>4</v>
      </c>
      <c r="H67" s="178" t="s">
        <v>5</v>
      </c>
    </row>
    <row r="68" spans="2:13">
      <c r="B68" s="318" t="s">
        <v>6</v>
      </c>
      <c r="C68" s="335" t="str">
        <f>'Teine 17'!C68</f>
        <v>Pilaff kanalihaga</v>
      </c>
      <c r="D68" s="181">
        <v>100</v>
      </c>
      <c r="E68" s="330">
        <f>D68*'Teine 17'!E68/'Teine 17'!D68</f>
        <v>128</v>
      </c>
      <c r="F68" s="181">
        <f>D68*'Teine 17'!F68/'Teine 17'!D68</f>
        <v>13.75</v>
      </c>
      <c r="G68" s="181">
        <f>D68*'Teine 17'!G68/'Teine 17'!D68</f>
        <v>5.1833333333333336</v>
      </c>
      <c r="H68" s="181">
        <f>D68*'Teine 17'!H68/'Teine 17'!D68</f>
        <v>5.45</v>
      </c>
    </row>
    <row r="69" spans="2:13">
      <c r="B69" s="318" t="s">
        <v>15</v>
      </c>
      <c r="C69" s="335" t="str">
        <f>'Teine 17'!C69</f>
        <v>Pilaff punaste ubadega</v>
      </c>
      <c r="D69" s="181">
        <v>100</v>
      </c>
      <c r="E69" s="330">
        <f>D69*'Teine 17'!E69/'Teine 17'!D69</f>
        <v>136.83333333333331</v>
      </c>
      <c r="F69" s="181">
        <f>D69*'Teine 17'!F69/'Teine 17'!D69</f>
        <v>21</v>
      </c>
      <c r="G69" s="181">
        <f>D69*'Teine 17'!G69/'Teine 17'!D69</f>
        <v>3.3499999999999992</v>
      </c>
      <c r="H69" s="181">
        <f>D69*'Teine 17'!H69/'Teine 17'!D69</f>
        <v>3.7333333333333334</v>
      </c>
    </row>
    <row r="70" spans="2:13">
      <c r="B70" s="318"/>
      <c r="C70" s="335" t="str">
        <f>'Teine 17'!C70</f>
        <v>Ahjuköögiviljad</v>
      </c>
      <c r="D70" s="181">
        <v>50</v>
      </c>
      <c r="E70" s="330">
        <f>D70*'Teine 17'!E70/'Teine 17'!D70</f>
        <v>35.299999999999997</v>
      </c>
      <c r="F70" s="181">
        <f>E70*'Teine 17'!F70/'Teine 17'!E70</f>
        <v>5.55</v>
      </c>
      <c r="G70" s="181">
        <f>F70*'Teine 17'!G70/'Teine 17'!F70</f>
        <v>0.72499999999999998</v>
      </c>
      <c r="H70" s="181">
        <f>G70*'Teine 17'!H70/'Teine 17'!G70</f>
        <v>0.72000000000000008</v>
      </c>
    </row>
    <row r="71" spans="2:13">
      <c r="B71" s="168"/>
      <c r="C71" s="335" t="str">
        <f>'Teine 17'!C71</f>
        <v>Ürdi-jogurtikaste (L)</v>
      </c>
      <c r="D71" s="181">
        <v>50</v>
      </c>
      <c r="E71" s="330">
        <f>D71*'Teine 17'!E71/'Teine 17'!D71</f>
        <v>44.3</v>
      </c>
      <c r="F71" s="181">
        <f>D71*'Teine 17'!F71/'Teine 17'!D71</f>
        <v>5.6</v>
      </c>
      <c r="G71" s="181">
        <f>D71*'Teine 17'!G71/'Teine 17'!D71</f>
        <v>1.98</v>
      </c>
      <c r="H71" s="181">
        <f>D71*'Teine 17'!H71/'Teine 17'!D71</f>
        <v>0.93300000000000016</v>
      </c>
    </row>
    <row r="72" spans="2:13">
      <c r="B72" s="168"/>
      <c r="C72" s="335" t="str">
        <f>'Teine 17'!C72</f>
        <v>Mahla-õlikaste</v>
      </c>
      <c r="D72" s="181">
        <v>5</v>
      </c>
      <c r="E72" s="330">
        <f>D72*'Teine 17'!E72/'Teine 17'!D72</f>
        <v>32.189399999999999</v>
      </c>
      <c r="F72" s="181">
        <f>D72*'Teine 17'!F72/'Teine 17'!D72</f>
        <v>9.7050000000000011E-2</v>
      </c>
      <c r="G72" s="181">
        <f>D72*'Teine 17'!G72/'Teine 17'!D72</f>
        <v>3.5305500000000003</v>
      </c>
      <c r="H72" s="181">
        <f>D72*'Teine 17'!H72/'Teine 17'!D72</f>
        <v>1.3550000000000001E-2</v>
      </c>
    </row>
    <row r="73" spans="2:13">
      <c r="B73" s="168"/>
      <c r="C73" s="335" t="str">
        <f>'Teine 17'!C73</f>
        <v>Kapsa-porgandisalat</v>
      </c>
      <c r="D73" s="181">
        <v>50</v>
      </c>
      <c r="E73" s="330">
        <f>D73*'Teine 17'!E73/'Teine 17'!D73</f>
        <v>21.6</v>
      </c>
      <c r="F73" s="181">
        <f>E73*'Teine 17'!F73/'Teine 17'!E73</f>
        <v>3.0499999999999994</v>
      </c>
      <c r="G73" s="181">
        <f>F73*'Teine 17'!G73/'Teine 17'!F73</f>
        <v>0.57299999999999984</v>
      </c>
      <c r="H73" s="181">
        <f>G73*'Teine 17'!H73/'Teine 17'!G73</f>
        <v>0.43399999999999994</v>
      </c>
    </row>
    <row r="74" spans="2:13">
      <c r="B74" s="168"/>
      <c r="C74" s="335" t="str">
        <f>'Teine 17'!C74</f>
        <v>Peet, kaalikas, mais</v>
      </c>
      <c r="D74" s="181">
        <v>50</v>
      </c>
      <c r="E74" s="330">
        <f>D74*'Teine 17'!E74/'Teine 17'!D74</f>
        <v>27.251333333333331</v>
      </c>
      <c r="F74" s="181">
        <f>D74*'Teine 17'!F74/'Teine 17'!D74</f>
        <v>6.1450000000000005</v>
      </c>
      <c r="G74" s="181">
        <f>D74*'Teine 17'!G74/'Teine 17'!D74</f>
        <v>0.28333333333333338</v>
      </c>
      <c r="H74" s="181">
        <f>D74*'Teine 17'!H74/'Teine 17'!D74</f>
        <v>0.96666666666666679</v>
      </c>
    </row>
    <row r="75" spans="2:13">
      <c r="B75" s="168"/>
      <c r="C75" s="335" t="str">
        <f>'Teine 17'!C75</f>
        <v>Seemnesegu (mahe)</v>
      </c>
      <c r="D75" s="181">
        <v>10</v>
      </c>
      <c r="E75" s="330">
        <f>D75*'Teine 17'!E75/'Teine 17'!D75</f>
        <v>60.876700000000007</v>
      </c>
      <c r="F75" s="181">
        <f>D75*'Teine 17'!F75/'Teine 17'!D75</f>
        <v>1.2800000000000002</v>
      </c>
      <c r="G75" s="181">
        <f>D75*'Teine 17'!G75/'Teine 17'!D75</f>
        <v>5.1567000000000007</v>
      </c>
      <c r="H75" s="181">
        <f>D75*'Teine 17'!H75/'Teine 17'!D75</f>
        <v>2.8233000000000001</v>
      </c>
    </row>
    <row r="76" spans="2:13">
      <c r="B76" s="168"/>
      <c r="C76" s="335" t="str">
        <f>'Teine 17'!C76</f>
        <v>PRIA Piimatooted (piim, keefir R 2,5% ) (L)</v>
      </c>
      <c r="D76" s="181">
        <v>25</v>
      </c>
      <c r="E76" s="330">
        <f>D76*'Teine 17'!E76/'Teine 17'!D76</f>
        <v>14.1</v>
      </c>
      <c r="F76" s="181">
        <f>D76*'Teine 17'!F76/'Teine 17'!D76</f>
        <v>1.22</v>
      </c>
      <c r="G76" s="181">
        <f>D76*'Teine 17'!G76/'Teine 17'!D76</f>
        <v>0.64</v>
      </c>
      <c r="H76" s="181">
        <f>D76*'Teine 17'!H76/'Teine 17'!D76</f>
        <v>0.86</v>
      </c>
    </row>
    <row r="77" spans="2:13">
      <c r="B77" s="168"/>
      <c r="C77" s="335" t="str">
        <f>'Teine 17'!C77</f>
        <v>Mahlajook (erinevad maitsed)</v>
      </c>
      <c r="D77" s="151">
        <v>25</v>
      </c>
      <c r="E77" s="330">
        <f>D77*'Teine 17'!E77/'Teine 17'!D77</f>
        <v>12.132200000000001</v>
      </c>
      <c r="F77" s="181">
        <f>D77*'Teine 17'!F77/'Teine 17'!D77</f>
        <v>2.9455</v>
      </c>
      <c r="G77" s="181">
        <f>D77*'Teine 17'!G77/'Teine 17'!D77</f>
        <v>1.2500000000000001E-2</v>
      </c>
      <c r="H77" s="181">
        <f>D77*'Teine 17'!H77/'Teine 17'!D77</f>
        <v>9.0749999999999997E-2</v>
      </c>
    </row>
    <row r="78" spans="2:13">
      <c r="B78" s="168"/>
      <c r="C78" s="335" t="str">
        <f>'Teine 17'!C78</f>
        <v>Joogijogurt R 1,5%, maitsestatud (L)</v>
      </c>
      <c r="D78" s="151">
        <v>25</v>
      </c>
      <c r="E78" s="330">
        <f>D78*'Teine 17'!E78/'Teine 17'!D78</f>
        <v>18.686499999999999</v>
      </c>
      <c r="F78" s="181">
        <f>D78*'Teine 17'!F78/'Teine 17'!D78</f>
        <v>3.0307499999999998</v>
      </c>
      <c r="G78" s="181">
        <f>D78*'Teine 17'!G78/'Teine 17'!D78</f>
        <v>0.375</v>
      </c>
      <c r="H78" s="181">
        <f>D78*'Teine 17'!H78/'Teine 17'!D78</f>
        <v>0.8</v>
      </c>
    </row>
    <row r="79" spans="2:13" ht="15.75">
      <c r="B79" s="334"/>
      <c r="C79" s="335" t="str">
        <f>'Teine 17'!C79</f>
        <v>Vaarika-mündijook</v>
      </c>
      <c r="D79" s="169">
        <v>50</v>
      </c>
      <c r="E79" s="330">
        <f>D79*'Teine 17'!E79/'Teine 17'!D79</f>
        <v>11</v>
      </c>
      <c r="F79" s="181">
        <f>D79*'Teine 17'!F79/'Teine 17'!D79</f>
        <v>2.75</v>
      </c>
      <c r="G79" s="181">
        <f>D79*'Teine 17'!G79/'Teine 17'!D79</f>
        <v>0</v>
      </c>
      <c r="H79" s="181">
        <f>D79*'Teine 17'!H79/'Teine 17'!D79</f>
        <v>0</v>
      </c>
    </row>
    <row r="80" spans="2:13" ht="15.75">
      <c r="B80" s="334"/>
      <c r="C80" s="335" t="str">
        <f>'Teine 17'!C80</f>
        <v>Rukkileiva (3 sorti) - ja sepikutoodete valik  (G)</v>
      </c>
      <c r="D80" s="157">
        <v>40</v>
      </c>
      <c r="E80" s="330">
        <f>D80*'Teine 17'!E80/'Teine 17'!D80</f>
        <v>98.48</v>
      </c>
      <c r="F80" s="181">
        <f>D80*'Teine 17'!F80/'Teine 17'!D80</f>
        <v>20.92</v>
      </c>
      <c r="G80" s="181">
        <f>D80*'Teine 17'!G80/'Teine 17'!D80</f>
        <v>0.8</v>
      </c>
      <c r="H80" s="181">
        <f>D80*'Teine 17'!H80/'Teine 17'!D80</f>
        <v>2.86</v>
      </c>
    </row>
    <row r="81" spans="2:8" ht="15.75">
      <c r="B81" s="334"/>
      <c r="C81" s="335" t="str">
        <f>'Teine 17'!C81</f>
        <v>Õun (PRIA) (mahe)</v>
      </c>
      <c r="D81" s="181">
        <v>50</v>
      </c>
      <c r="E81" s="330">
        <f>D81*'Teine 17'!E81/'Teine 17'!D81</f>
        <v>24.038</v>
      </c>
      <c r="F81" s="181">
        <f>D81*'Teine 17'!F81/'Teine 17'!D81</f>
        <v>6.74</v>
      </c>
      <c r="G81" s="181">
        <f>D81*'Teine 17'!G81/'Teine 17'!D81</f>
        <v>0</v>
      </c>
      <c r="H81" s="181">
        <f>D81*'Teine 17'!H81/'Teine 17'!D81</f>
        <v>0</v>
      </c>
    </row>
    <row r="82" spans="2:8" ht="15.75">
      <c r="B82" s="304"/>
      <c r="C82" s="153" t="s">
        <v>7</v>
      </c>
      <c r="D82" s="155"/>
      <c r="E82" s="316">
        <f>SUM(E68:E81)</f>
        <v>664.78746666666677</v>
      </c>
      <c r="F82" s="188">
        <f t="shared" ref="F82:H82" si="3">SUM(F68:F81)</f>
        <v>94.078299999999999</v>
      </c>
      <c r="G82" s="188">
        <f t="shared" si="3"/>
        <v>22.609416666666668</v>
      </c>
      <c r="H82" s="188">
        <f t="shared" si="3"/>
        <v>19.6846</v>
      </c>
    </row>
    <row r="83" spans="2:8" ht="15.75">
      <c r="B83" s="336"/>
      <c r="C83" s="311" t="s">
        <v>13</v>
      </c>
      <c r="D83" s="336"/>
      <c r="E83" s="331">
        <f>AVERAGE(E22,E35,E53,E66,E82)</f>
        <v>601.80302000000006</v>
      </c>
      <c r="F83" s="189">
        <f>AVERAGE(F22,F35,F53,F66,F82)</f>
        <v>91.721133333333341</v>
      </c>
      <c r="G83" s="189">
        <f>AVERAGE(G22,G35,G53,G66,G82)</f>
        <v>19.478676666666665</v>
      </c>
      <c r="H83" s="189">
        <f>AVERAGE(H22,H35,H53,H66,H82)</f>
        <v>19.868600000000001</v>
      </c>
    </row>
    <row r="84" spans="2:8" ht="15.75">
      <c r="B84" s="376" t="s">
        <v>116</v>
      </c>
      <c r="C84" s="376"/>
      <c r="D84" s="376"/>
      <c r="E84" s="190"/>
      <c r="F84" s="190"/>
      <c r="G84" s="190"/>
      <c r="H84" s="190"/>
    </row>
    <row r="85" spans="2:8">
      <c r="B85" s="361" t="s">
        <v>108</v>
      </c>
      <c r="C85" s="361"/>
      <c r="D85" s="361"/>
    </row>
    <row r="86" spans="2:8">
      <c r="B86" s="361" t="s">
        <v>109</v>
      </c>
      <c r="C86" s="361"/>
      <c r="D86" s="361"/>
      <c r="E86" s="4"/>
      <c r="F86" s="4"/>
      <c r="G86" s="4"/>
      <c r="H86" s="143"/>
    </row>
    <row r="87" spans="2:8">
      <c r="B87" s="367" t="s">
        <v>119</v>
      </c>
      <c r="C87" s="367"/>
      <c r="D87" s="367"/>
    </row>
    <row r="88" spans="2:8" ht="15.75">
      <c r="B88" s="362" t="s">
        <v>117</v>
      </c>
      <c r="C88" s="362"/>
      <c r="D88" s="362"/>
    </row>
    <row r="89" spans="2:8">
      <c r="B89" s="245" t="s">
        <v>112</v>
      </c>
      <c r="C89" s="361" t="s">
        <v>115</v>
      </c>
      <c r="D89" s="361"/>
    </row>
    <row r="90" spans="2:8">
      <c r="B90" s="245" t="s">
        <v>113</v>
      </c>
      <c r="C90" s="361" t="s">
        <v>114</v>
      </c>
      <c r="D90" s="361"/>
    </row>
    <row r="91" spans="2:8">
      <c r="B91" s="245" t="s">
        <v>107</v>
      </c>
      <c r="C91" s="361"/>
      <c r="D91" s="361"/>
    </row>
    <row r="92" spans="2:8" ht="15.75">
      <c r="B92" s="362" t="s">
        <v>110</v>
      </c>
      <c r="C92" s="362"/>
      <c r="D92" s="362"/>
    </row>
    <row r="93" spans="2:8">
      <c r="B93" s="361" t="s">
        <v>111</v>
      </c>
      <c r="C93" s="361"/>
      <c r="D93" s="361"/>
    </row>
  </sheetData>
  <mergeCells count="12">
    <mergeCell ref="B1:C4"/>
    <mergeCell ref="D1:D5"/>
    <mergeCell ref="B84:D84"/>
    <mergeCell ref="B85:D85"/>
    <mergeCell ref="B86:D86"/>
    <mergeCell ref="B92:D92"/>
    <mergeCell ref="B93:D93"/>
    <mergeCell ref="B87:D87"/>
    <mergeCell ref="B88:D88"/>
    <mergeCell ref="C89:D89"/>
    <mergeCell ref="C90:D90"/>
    <mergeCell ref="C91:D91"/>
  </mergeCells>
  <pageMargins left="0.7" right="0.7" top="0.75" bottom="0.75" header="0.3" footer="0.3"/>
  <pageSetup paperSize="9" scale="4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0C08C-CE7A-4CE8-8963-C624F812DFAB}">
  <sheetPr>
    <pageSetUpPr fitToPage="1"/>
  </sheetPr>
  <dimension ref="B1:M99"/>
  <sheetViews>
    <sheetView topLeftCell="A73" zoomScale="90" zoomScaleNormal="90" workbookViewId="0">
      <selection activeCell="Q77" sqref="Q77"/>
    </sheetView>
  </sheetViews>
  <sheetFormatPr defaultColWidth="9.28515625" defaultRowHeight="15"/>
  <cols>
    <col min="1" max="1" width="9.28515625" style="4"/>
    <col min="2" max="2" width="25.5703125" style="4" customWidth="1"/>
    <col min="3" max="3" width="55.5703125" style="4" customWidth="1"/>
    <col min="4" max="8" width="15.5703125" style="4" customWidth="1"/>
    <col min="9" max="16384" width="9.28515625" style="4"/>
  </cols>
  <sheetData>
    <row r="1" spans="2:8">
      <c r="B1" s="364"/>
      <c r="C1" s="364"/>
      <c r="D1" s="364" t="e" vm="1">
        <v>#VALUE!</v>
      </c>
    </row>
    <row r="2" spans="2:8">
      <c r="B2" s="364"/>
      <c r="C2" s="364"/>
      <c r="D2" s="364"/>
    </row>
    <row r="3" spans="2:8">
      <c r="B3" s="364"/>
      <c r="C3" s="364"/>
      <c r="D3" s="364"/>
    </row>
    <row r="4" spans="2:8">
      <c r="B4" s="364"/>
      <c r="C4" s="364"/>
      <c r="D4" s="364"/>
    </row>
    <row r="5" spans="2:8" ht="24" customHeight="1">
      <c r="B5" s="140" t="str">
        <f>'Teine 18'!B5</f>
        <v>Koolilõuna 28.04-02.05.2025</v>
      </c>
      <c r="C5" s="20"/>
      <c r="D5" s="365"/>
    </row>
    <row r="6" spans="2:8" s="143" customFormat="1" ht="24" customHeight="1">
      <c r="B6" s="212" t="s">
        <v>0</v>
      </c>
      <c r="C6" s="162"/>
      <c r="D6" s="163" t="s">
        <v>1</v>
      </c>
      <c r="E6" s="163" t="s">
        <v>2</v>
      </c>
      <c r="F6" s="163" t="s">
        <v>3</v>
      </c>
      <c r="G6" s="163" t="s">
        <v>4</v>
      </c>
      <c r="H6" s="163" t="s">
        <v>5</v>
      </c>
    </row>
    <row r="7" spans="2:8">
      <c r="B7" s="207" t="s">
        <v>6</v>
      </c>
      <c r="C7" s="124" t="str">
        <f>'Teine 18'!C7</f>
        <v>Hakklihakaste hapukoorega (seahakkliha) (G, L)</v>
      </c>
      <c r="D7" s="159">
        <v>50</v>
      </c>
      <c r="E7" s="156">
        <f>D7*'Teine 18'!E7/'Teine 18'!D7</f>
        <v>34.753000000000007</v>
      </c>
      <c r="F7" s="156">
        <f>D7*'Teine 18'!F7/'Teine 18'!D7</f>
        <v>2.2629999999999999</v>
      </c>
      <c r="G7" s="156">
        <f>D7*'Teine 18'!G7/'Teine 18'!D7</f>
        <v>1.7430000000000001</v>
      </c>
      <c r="H7" s="156">
        <f>D7*'Teine 18'!H7/'Teine 18'!D7</f>
        <v>2.5960000000000005</v>
      </c>
    </row>
    <row r="8" spans="2:8">
      <c r="B8" s="207" t="s">
        <v>15</v>
      </c>
      <c r="C8" s="124" t="str">
        <f>'Teine 18'!C8</f>
        <v>Koorene köögiviljakaste peterselliga (G, L)</v>
      </c>
      <c r="D8" s="159">
        <v>50</v>
      </c>
      <c r="E8" s="156">
        <f>D8*'Teine 18'!E8/'Teine 18'!D8</f>
        <v>53.674500000000002</v>
      </c>
      <c r="F8" s="156">
        <f>D8*'Teine 18'!F8/'Teine 18'!D8</f>
        <v>4.8034999999999997</v>
      </c>
      <c r="G8" s="156">
        <f>D8*'Teine 18'!G8/'Teine 18'!D8</f>
        <v>3.2299999999999995</v>
      </c>
      <c r="H8" s="156">
        <f>D8*'Teine 18'!H8/'Teine 18'!D8</f>
        <v>1.6655</v>
      </c>
    </row>
    <row r="9" spans="2:8">
      <c r="B9" s="207"/>
      <c r="C9" s="124" t="str">
        <f>'Teine 18'!C9</f>
        <v>Täisterapasta/pasta (G) (mahe)</v>
      </c>
      <c r="D9" s="159">
        <v>50</v>
      </c>
      <c r="E9" s="156">
        <f>D9*'Teine 18'!E9/'Teine 18'!D9</f>
        <v>85.782499999999999</v>
      </c>
      <c r="F9" s="156">
        <f>D9*'Teine 18'!F9/'Teine 18'!D9</f>
        <v>17.828499999999998</v>
      </c>
      <c r="G9" s="156">
        <f>D9*'Teine 18'!G9/'Teine 18'!D9</f>
        <v>0.67249999999999988</v>
      </c>
      <c r="H9" s="156">
        <f>D9*'Teine 18'!H9/'Teine 18'!D9</f>
        <v>2.8384999999999994</v>
      </c>
    </row>
    <row r="10" spans="2:8">
      <c r="B10" s="208"/>
      <c r="C10" s="124" t="str">
        <f>'Teine 18'!C10</f>
        <v>Tatar, aurutatud (mahe)</v>
      </c>
      <c r="D10" s="144">
        <v>50</v>
      </c>
      <c r="E10" s="156">
        <f>D10*'Teine 18'!E10/'Teine 18'!D10</f>
        <v>40.29999999999999</v>
      </c>
      <c r="F10" s="156">
        <f>D10*'Teine 18'!F10/'Teine 18'!D10</f>
        <v>8.4875000000000007</v>
      </c>
      <c r="G10" s="156">
        <f>D10*'Teine 18'!G10/'Teine 18'!D10</f>
        <v>0.25</v>
      </c>
      <c r="H10" s="156">
        <f>D10*'Teine 18'!H10/'Teine 18'!D10</f>
        <v>1.4875</v>
      </c>
    </row>
    <row r="11" spans="2:8">
      <c r="B11" s="208"/>
      <c r="C11" s="124" t="str">
        <f>'Teine 18'!C11</f>
        <v>Peet, röstitud</v>
      </c>
      <c r="D11" s="156">
        <v>100</v>
      </c>
      <c r="E11" s="156">
        <f>D11*'Teine 18'!E11/'Teine 18'!D11</f>
        <v>60.84</v>
      </c>
      <c r="F11" s="156">
        <f>D11*'Teine 18'!F11/'Teine 18'!D11</f>
        <v>12.507</v>
      </c>
      <c r="G11" s="156">
        <f>D11*'Teine 18'!G11/'Teine 18'!D11</f>
        <v>1.123</v>
      </c>
      <c r="H11" s="156">
        <f>D11*'Teine 18'!H11/'Teine 18'!D11</f>
        <v>1.6830000000000001</v>
      </c>
    </row>
    <row r="12" spans="2:8">
      <c r="B12" s="208"/>
      <c r="C12" s="124" t="str">
        <f>'Teine 18'!C12</f>
        <v>Mahla-õlikaste</v>
      </c>
      <c r="D12" s="156">
        <v>5</v>
      </c>
      <c r="E12" s="156">
        <f>D12*'Teine 18'!E12/'Teine 18'!D12</f>
        <v>32.189399999999999</v>
      </c>
      <c r="F12" s="156">
        <f>D12*'Teine 18'!F12/'Teine 18'!D12</f>
        <v>9.7050000000000011E-2</v>
      </c>
      <c r="G12" s="156">
        <f>D12*'Teine 18'!G12/'Teine 18'!D12</f>
        <v>3.5305500000000003</v>
      </c>
      <c r="H12" s="156">
        <f>D12*'Teine 18'!H12/'Teine 18'!D12</f>
        <v>1.3550000000000001E-2</v>
      </c>
    </row>
    <row r="13" spans="2:8">
      <c r="B13" s="208"/>
      <c r="C13" s="124" t="str">
        <f>'Teine 18'!C13</f>
        <v>Kaalika-porgandi-mangosalat</v>
      </c>
      <c r="D13" s="156">
        <v>50</v>
      </c>
      <c r="E13" s="156">
        <f>D13*'Teine 18'!E13/'Teine 18'!D13</f>
        <v>27.956</v>
      </c>
      <c r="F13" s="156">
        <f>D13*'Teine 18'!F13/'Teine 18'!D13</f>
        <v>4.7930000000000001</v>
      </c>
      <c r="G13" s="156">
        <f>D13*'Teine 18'!G13/'Teine 18'!D13</f>
        <v>1.1005</v>
      </c>
      <c r="H13" s="156">
        <f>D13*'Teine 18'!H13/'Teine 18'!D13</f>
        <v>0.39399999999999996</v>
      </c>
    </row>
    <row r="14" spans="2:8">
      <c r="B14" s="208"/>
      <c r="C14" s="124" t="str">
        <f>'Teine 18'!C14</f>
        <v>Kapsas, paprika, roheline hernes</v>
      </c>
      <c r="D14" s="156">
        <v>50</v>
      </c>
      <c r="E14" s="156">
        <f>D14*'Teine 18'!E14/'Teine 18'!D14</f>
        <v>23.942666666666664</v>
      </c>
      <c r="F14" s="156">
        <f>D14*'Teine 18'!F14/'Teine 18'!D14</f>
        <v>5.1733333333333338</v>
      </c>
      <c r="G14" s="156">
        <f>D14*'Teine 18'!G14/'Teine 18'!D14</f>
        <v>0.16666666666666666</v>
      </c>
      <c r="H14" s="156">
        <f>D14*'Teine 18'!H14/'Teine 18'!D14</f>
        <v>1.4633333333333334</v>
      </c>
    </row>
    <row r="15" spans="2:8">
      <c r="B15" s="208"/>
      <c r="C15" s="124" t="str">
        <f>'Teine 18'!C15</f>
        <v>Seemnesegu (mahe)</v>
      </c>
      <c r="D15" s="156">
        <v>5</v>
      </c>
      <c r="E15" s="156">
        <f>D15*'Teine 18'!E15/'Teine 18'!D15</f>
        <v>30.438350000000003</v>
      </c>
      <c r="F15" s="156">
        <f>D15*'Teine 18'!F15/'Teine 18'!D15</f>
        <v>0.64000000000000012</v>
      </c>
      <c r="G15" s="156">
        <f>D15*'Teine 18'!G15/'Teine 18'!D15</f>
        <v>2.5783500000000004</v>
      </c>
      <c r="H15" s="156">
        <f>D15*'Teine 18'!H15/'Teine 18'!D15</f>
        <v>1.4116500000000001</v>
      </c>
    </row>
    <row r="16" spans="2:8">
      <c r="B16" s="208"/>
      <c r="C16" s="124" t="str">
        <f>'Teine 18'!C16</f>
        <v>PRIA Piimatooted (piim, keefir R 2,5% ) (L)</v>
      </c>
      <c r="D16" s="156">
        <v>25</v>
      </c>
      <c r="E16" s="156">
        <f>D16*'Teine 18'!E16/'Teine 18'!D16</f>
        <v>14.0975</v>
      </c>
      <c r="F16" s="156">
        <f>D16*'Teine 18'!F16/'Teine 18'!D16</f>
        <v>1.21875</v>
      </c>
      <c r="G16" s="156">
        <f>D16*'Teine 18'!G16/'Teine 18'!D16</f>
        <v>0.64249999999999996</v>
      </c>
      <c r="H16" s="156">
        <f>D16*'Teine 18'!H16/'Teine 18'!D16</f>
        <v>0.86</v>
      </c>
    </row>
    <row r="17" spans="2:12">
      <c r="B17" s="208"/>
      <c r="C17" s="124" t="str">
        <f>'Teine 18'!C17</f>
        <v>Mahlajook (erinevad maitsed)</v>
      </c>
      <c r="D17" s="144">
        <v>50</v>
      </c>
      <c r="E17" s="156">
        <f>D17*'Teine 18'!E17/'Teine 18'!D17</f>
        <v>24.264400000000002</v>
      </c>
      <c r="F17" s="156">
        <f>D17*'Teine 18'!F17/'Teine 18'!D17</f>
        <v>5.891</v>
      </c>
      <c r="G17" s="156">
        <f>D17*'Teine 18'!G17/'Teine 18'!D17</f>
        <v>2.5000000000000001E-2</v>
      </c>
      <c r="H17" s="156">
        <f>D17*'Teine 18'!H17/'Teine 18'!D17</f>
        <v>0.18149999999999999</v>
      </c>
    </row>
    <row r="18" spans="2:12">
      <c r="B18" s="208"/>
      <c r="C18" s="124" t="str">
        <f>'Teine 18'!C18</f>
        <v>Joogijogurt R 1,5%, maitsestatud (L)</v>
      </c>
      <c r="D18" s="144">
        <v>25</v>
      </c>
      <c r="E18" s="156">
        <f>D18*'Teine 18'!E18/'Teine 18'!D18</f>
        <v>18.686499999999999</v>
      </c>
      <c r="F18" s="156">
        <f>D18*'Teine 18'!F18/'Teine 18'!D18</f>
        <v>3.0307499999999998</v>
      </c>
      <c r="G18" s="156">
        <f>D18*'Teine 18'!G18/'Teine 18'!D18</f>
        <v>0.375</v>
      </c>
      <c r="H18" s="156">
        <f>D18*'Teine 18'!H18/'Teine 18'!D18</f>
        <v>0.8</v>
      </c>
    </row>
    <row r="19" spans="2:12">
      <c r="B19" s="208"/>
      <c r="C19" s="124" t="str">
        <f>'Teine 18'!C19</f>
        <v>Tee, suhkruta</v>
      </c>
      <c r="D19" s="146">
        <v>50</v>
      </c>
      <c r="E19" s="156">
        <f>D19*'Teine 18'!E19/'Teine 18'!D19</f>
        <v>0.2</v>
      </c>
      <c r="F19" s="156">
        <f>D19*'Teine 18'!F19/'Teine 18'!D19</f>
        <v>0</v>
      </c>
      <c r="G19" s="156">
        <f>D19*'Teine 18'!G19/'Teine 18'!D19</f>
        <v>0</v>
      </c>
      <c r="H19" s="156">
        <f>D19*'Teine 18'!H19/'Teine 18'!D19</f>
        <v>0.05</v>
      </c>
      <c r="I19" s="25"/>
      <c r="J19" s="25"/>
      <c r="K19" s="25"/>
      <c r="L19" s="25"/>
    </row>
    <row r="20" spans="2:12">
      <c r="B20" s="208"/>
      <c r="C20" s="124" t="str">
        <f>'Teine 18'!C20</f>
        <v>Rukkileiva (3 sorti) - ja sepikutoodete valik  (G)</v>
      </c>
      <c r="D20" s="144">
        <v>40</v>
      </c>
      <c r="E20" s="156">
        <f>D20*'Teine 18'!E20/'Teine 18'!D20</f>
        <v>98.48</v>
      </c>
      <c r="F20" s="156">
        <f>D20*'Teine 18'!F20/'Teine 18'!D20</f>
        <v>20.92</v>
      </c>
      <c r="G20" s="156">
        <f>D20*'Teine 18'!G20/'Teine 18'!D20</f>
        <v>0.8</v>
      </c>
      <c r="H20" s="156">
        <f>D20*'Teine 18'!H20/'Teine 18'!D20</f>
        <v>2.86</v>
      </c>
      <c r="I20" s="25"/>
      <c r="J20" s="25"/>
      <c r="K20" s="25"/>
      <c r="L20" s="25"/>
    </row>
    <row r="21" spans="2:12">
      <c r="B21" s="208"/>
      <c r="C21" s="124" t="str">
        <f>'Teine 18'!C21</f>
        <v>Porgand (PRIA)</v>
      </c>
      <c r="D21" s="144">
        <v>50</v>
      </c>
      <c r="E21" s="156">
        <f>D21*'Teine 18'!E21/'Teine 18'!D21</f>
        <v>16.2</v>
      </c>
      <c r="F21" s="156">
        <f>D21*'Teine 18'!F21/'Teine 18'!D21</f>
        <v>4.25</v>
      </c>
      <c r="G21" s="156">
        <f>D21*'Teine 18'!G21/'Teine 18'!D21</f>
        <v>0.1</v>
      </c>
      <c r="H21" s="156">
        <f>D21*'Teine 18'!H21/'Teine 18'!D21</f>
        <v>0.3</v>
      </c>
      <c r="J21" s="172"/>
    </row>
    <row r="22" spans="2:12" ht="15.75">
      <c r="B22" s="210"/>
      <c r="C22" s="220" t="s">
        <v>7</v>
      </c>
      <c r="D22" s="154"/>
      <c r="E22" s="155">
        <f>SUM(E7:E21)</f>
        <v>561.80481666666674</v>
      </c>
      <c r="F22" s="155">
        <f t="shared" ref="F22:H22" si="0">SUM(F7:F21)</f>
        <v>91.903383333333323</v>
      </c>
      <c r="G22" s="155">
        <f t="shared" si="0"/>
        <v>16.337066666666669</v>
      </c>
      <c r="H22" s="155">
        <f t="shared" si="0"/>
        <v>18.604533333333336</v>
      </c>
    </row>
    <row r="23" spans="2:12" s="143" customFormat="1" ht="24" customHeight="1">
      <c r="B23" s="212" t="s">
        <v>8</v>
      </c>
      <c r="C23" s="162"/>
      <c r="D23" s="163" t="s">
        <v>1</v>
      </c>
      <c r="E23" s="163" t="s">
        <v>2</v>
      </c>
      <c r="F23" s="163" t="s">
        <v>3</v>
      </c>
      <c r="G23" s="163" t="s">
        <v>4</v>
      </c>
      <c r="H23" s="163" t="s">
        <v>5</v>
      </c>
    </row>
    <row r="24" spans="2:12">
      <c r="B24" s="207" t="s">
        <v>6</v>
      </c>
      <c r="C24" s="221" t="str">
        <f>'Teine 18'!C24</f>
        <v>Burgundia pada (G)</v>
      </c>
      <c r="D24" s="144">
        <v>50</v>
      </c>
      <c r="E24" s="144">
        <f>D24*'Teine 18'!E24/'Teine 18'!D24</f>
        <v>55.25</v>
      </c>
      <c r="F24" s="144">
        <f>D24*'Teine 18'!F24/'Teine 18'!D24</f>
        <v>3.1166666666666667</v>
      </c>
      <c r="G24" s="144">
        <f>D24*'Teine 18'!G24/'Teine 18'!D24</f>
        <v>3.25</v>
      </c>
      <c r="H24" s="144">
        <f>D24*'Teine 18'!H24/'Teine 18'!D24</f>
        <v>3.0416666666666665</v>
      </c>
    </row>
    <row r="25" spans="2:12">
      <c r="B25" s="207" t="s">
        <v>15</v>
      </c>
      <c r="C25" s="221" t="str">
        <f>'Teine 18'!C25</f>
        <v>Ratatouille (tomatine köögiviljahautis)</v>
      </c>
      <c r="D25" s="144">
        <v>50</v>
      </c>
      <c r="E25" s="144">
        <f>D25*'Teine 18'!E25/'Teine 18'!D25</f>
        <v>37.75</v>
      </c>
      <c r="F25" s="144">
        <f>D25*'Teine 18'!F25/'Teine 18'!D25</f>
        <v>2.4666666666666668</v>
      </c>
      <c r="G25" s="144">
        <f>D25*'Teine 18'!G25/'Teine 18'!D25</f>
        <v>2.625</v>
      </c>
      <c r="H25" s="144">
        <f>D25*'Teine 18'!H25/'Teine 18'!D25</f>
        <v>0.59916666666666663</v>
      </c>
    </row>
    <row r="26" spans="2:12">
      <c r="B26" s="207"/>
      <c r="C26" s="221" t="str">
        <f>'Teine 18'!C26</f>
        <v>Kartul, aurutatud</v>
      </c>
      <c r="D26" s="144">
        <v>50</v>
      </c>
      <c r="E26" s="144">
        <f>D26*'Teine 18'!E26/'Teine 18'!D26</f>
        <v>36.25</v>
      </c>
      <c r="F26" s="144">
        <f>D26*'Teine 18'!F26/'Teine 18'!D26</f>
        <v>8.25</v>
      </c>
      <c r="G26" s="144">
        <f>D26*'Teine 18'!G26/'Teine 18'!D26</f>
        <v>0.05</v>
      </c>
      <c r="H26" s="144">
        <f>D26*'Teine 18'!H26/'Teine 18'!D26</f>
        <v>0.94999999999999984</v>
      </c>
    </row>
    <row r="27" spans="2:12">
      <c r="B27" s="207"/>
      <c r="C27" s="221" t="str">
        <f>'Teine 18'!C27</f>
        <v>Kuskuss, aurutatud (G)</v>
      </c>
      <c r="D27" s="144">
        <v>50</v>
      </c>
      <c r="E27" s="144">
        <f>D27*'Teine 18'!E27/'Teine 18'!D27</f>
        <v>64.076499999999982</v>
      </c>
      <c r="F27" s="144">
        <f>D27*'Teine 18'!F27/'Teine 18'!D27</f>
        <v>13.579499999999998</v>
      </c>
      <c r="G27" s="144">
        <f>D27*'Teine 18'!G27/'Teine 18'!D27</f>
        <v>0.34449999999999997</v>
      </c>
      <c r="H27" s="144">
        <f>D27*'Teine 18'!H27/'Teine 18'!D27</f>
        <v>1.9679999999999997</v>
      </c>
    </row>
    <row r="28" spans="2:12">
      <c r="B28" s="207"/>
      <c r="C28" s="221" t="str">
        <f>'Teine 18'!C28</f>
        <v>Miniporgandid, aurutatud</v>
      </c>
      <c r="D28" s="144">
        <v>100</v>
      </c>
      <c r="E28" s="144">
        <f>D28*'Teine 18'!E28/'Teine 18'!D28</f>
        <v>32.4</v>
      </c>
      <c r="F28" s="144">
        <f>D28*'Teine 18'!F28/'Teine 18'!D28</f>
        <v>8.5</v>
      </c>
      <c r="G28" s="144">
        <f>D28*'Teine 18'!G28/'Teine 18'!D28</f>
        <v>0.2</v>
      </c>
      <c r="H28" s="144">
        <f>D28*'Teine 18'!H28/'Teine 18'!D28</f>
        <v>0.6</v>
      </c>
    </row>
    <row r="29" spans="2:12">
      <c r="B29" s="207"/>
      <c r="C29" s="221" t="str">
        <f>'Teine 18'!C29</f>
        <v>Soe valge kaste (G, L)</v>
      </c>
      <c r="D29" s="144">
        <v>50</v>
      </c>
      <c r="E29" s="144">
        <f>D29*'Teine 18'!E29/'Teine 18'!D29</f>
        <v>59.125999999999998</v>
      </c>
      <c r="F29" s="144">
        <f>D29*'Teine 18'!F29/'Teine 18'!D29</f>
        <v>4.077</v>
      </c>
      <c r="G29" s="144">
        <f>D29*'Teine 18'!G29/'Teine 18'!D29</f>
        <v>3.9460000000000002</v>
      </c>
      <c r="H29" s="144">
        <f>D29*'Teine 18'!H29/'Teine 18'!D29</f>
        <v>1.8730000000000002</v>
      </c>
    </row>
    <row r="30" spans="2:12">
      <c r="B30" s="207"/>
      <c r="C30" s="221" t="str">
        <f>'Teine 18'!C30</f>
        <v>Mahla-õlikaste</v>
      </c>
      <c r="D30" s="144">
        <v>5</v>
      </c>
      <c r="E30" s="144">
        <f>D30*'Teine 18'!E30/'Teine 18'!D30</f>
        <v>32.189399999999999</v>
      </c>
      <c r="F30" s="144">
        <f>D30*'Teine 18'!F30/'Teine 18'!D30</f>
        <v>9.7050000000000011E-2</v>
      </c>
      <c r="G30" s="144">
        <f>D30*'Teine 18'!G30/'Teine 18'!D30</f>
        <v>3.5305500000000003</v>
      </c>
      <c r="H30" s="144">
        <f>D30*'Teine 18'!H30/'Teine 18'!D30</f>
        <v>1.3550000000000001E-2</v>
      </c>
    </row>
    <row r="31" spans="2:12">
      <c r="B31" s="207"/>
      <c r="C31" s="221" t="str">
        <f>'Teine 18'!C31</f>
        <v>Kõrvitsa-pastinaagi-virsikusalat</v>
      </c>
      <c r="D31" s="144">
        <v>50</v>
      </c>
      <c r="E31" s="144">
        <f>D31*'Teine 18'!E31/'Teine 18'!D31</f>
        <v>18.3765</v>
      </c>
      <c r="F31" s="144">
        <f>D31*'Teine 18'!F31/'Teine 18'!D31</f>
        <v>4.4584999999999999</v>
      </c>
      <c r="G31" s="144">
        <f>D31*'Teine 18'!G31/'Teine 18'!D31</f>
        <v>0.15</v>
      </c>
      <c r="H31" s="144">
        <f>D31*'Teine 18'!H31/'Teine 18'!D31</f>
        <v>0.55000000000000004</v>
      </c>
    </row>
    <row r="32" spans="2:12">
      <c r="B32" s="207"/>
      <c r="C32" s="221" t="str">
        <f>'Teine 18'!C32</f>
        <v>Hiina kapsas, tomat, roheline sibul (mahe)</v>
      </c>
      <c r="D32" s="144">
        <v>50</v>
      </c>
      <c r="E32" s="144">
        <f>D32*'Teine 18'!E32/'Teine 18'!D32</f>
        <v>12.605</v>
      </c>
      <c r="F32" s="144">
        <f>D32*'Teine 18'!F32/'Teine 18'!D32</f>
        <v>2.3666666666666667</v>
      </c>
      <c r="G32" s="144">
        <f>D32*'Teine 18'!G32/'Teine 18'!D32</f>
        <v>0.17833333333333334</v>
      </c>
      <c r="H32" s="144">
        <f>D32*'Teine 18'!H32/'Teine 18'!D32</f>
        <v>0.76666666666666672</v>
      </c>
    </row>
    <row r="33" spans="2:9">
      <c r="B33" s="207"/>
      <c r="C33" s="221" t="str">
        <f>'Teine 18'!C33</f>
        <v>Seemnesegu (mahe)</v>
      </c>
      <c r="D33" s="144">
        <v>5</v>
      </c>
      <c r="E33" s="144">
        <f>D33*'Teine 18'!E33/'Teine 18'!D33</f>
        <v>30.438350000000003</v>
      </c>
      <c r="F33" s="144">
        <f>D33*'Teine 18'!F33/'Teine 18'!D33</f>
        <v>0.64000000000000012</v>
      </c>
      <c r="G33" s="144">
        <f>D33*'Teine 18'!G33/'Teine 18'!D33</f>
        <v>2.5783500000000004</v>
      </c>
      <c r="H33" s="144">
        <f>D33*'Teine 18'!H33/'Teine 18'!D33</f>
        <v>1.4116500000000001</v>
      </c>
    </row>
    <row r="34" spans="2:9">
      <c r="B34" s="207"/>
      <c r="C34" s="221" t="str">
        <f>'Teine 18'!C34</f>
        <v>PRIA Piimatooted (piim, keefir R 2,5% ) (L)</v>
      </c>
      <c r="D34" s="144">
        <v>25</v>
      </c>
      <c r="E34" s="144">
        <f>D34*'Teine 18'!E34/'Teine 18'!D34</f>
        <v>14.0975</v>
      </c>
      <c r="F34" s="144">
        <f>D34*'Teine 18'!F34/'Teine 18'!D34</f>
        <v>1.21875</v>
      </c>
      <c r="G34" s="144">
        <f>D34*'Teine 18'!G34/'Teine 18'!D34</f>
        <v>0.64249999999999996</v>
      </c>
      <c r="H34" s="144">
        <f>D34*'Teine 18'!H34/'Teine 18'!D34</f>
        <v>0.86</v>
      </c>
    </row>
    <row r="35" spans="2:9">
      <c r="B35" s="207"/>
      <c r="C35" s="221" t="str">
        <f>'Teine 18'!C35</f>
        <v>Mahlajook (erinevad maitsed)</v>
      </c>
      <c r="D35" s="144">
        <v>50</v>
      </c>
      <c r="E35" s="144">
        <f>D35*'Teine 18'!E35/'Teine 18'!D35</f>
        <v>24.264400000000002</v>
      </c>
      <c r="F35" s="144">
        <f>D35*'Teine 18'!F35/'Teine 18'!D35</f>
        <v>5.891</v>
      </c>
      <c r="G35" s="144">
        <f>D35*'Teine 18'!G35/'Teine 18'!D35</f>
        <v>2.5000000000000001E-2</v>
      </c>
      <c r="H35" s="144">
        <f>D35*'Teine 18'!H35/'Teine 18'!D35</f>
        <v>0.18149999999999999</v>
      </c>
    </row>
    <row r="36" spans="2:9">
      <c r="B36" s="207"/>
      <c r="C36" s="221" t="str">
        <f>'Teine 18'!C36</f>
        <v>Joogijogurt R 1,5%, maitsestatud (L)</v>
      </c>
      <c r="D36" s="144">
        <v>25</v>
      </c>
      <c r="E36" s="144">
        <f>D36*'Teine 18'!E36/'Teine 18'!D36</f>
        <v>18.686499999999999</v>
      </c>
      <c r="F36" s="144">
        <f>D36*'Teine 18'!F36/'Teine 18'!D36</f>
        <v>3.0307499999999998</v>
      </c>
      <c r="G36" s="144">
        <f>D36*'Teine 18'!G36/'Teine 18'!D36</f>
        <v>0.375</v>
      </c>
      <c r="H36" s="144">
        <f>D36*'Teine 18'!H36/'Teine 18'!D36</f>
        <v>0.8</v>
      </c>
    </row>
    <row r="37" spans="2:9">
      <c r="B37" s="208"/>
      <c r="C37" s="221" t="str">
        <f>'Teine 18'!C37</f>
        <v>Tee, suhkruta</v>
      </c>
      <c r="D37" s="146">
        <v>50</v>
      </c>
      <c r="E37" s="144">
        <f>D37*'Teine 18'!E37/'Teine 18'!D37</f>
        <v>0.2</v>
      </c>
      <c r="F37" s="144">
        <f>D37*'Teine 18'!F37/'Teine 18'!D37</f>
        <v>0</v>
      </c>
      <c r="G37" s="144">
        <f>D37*'Teine 18'!G37/'Teine 18'!D37</f>
        <v>0</v>
      </c>
      <c r="H37" s="144">
        <f>D37*'Teine 18'!H37/'Teine 18'!D37</f>
        <v>0.05</v>
      </c>
      <c r="I37" s="25"/>
    </row>
    <row r="38" spans="2:9" ht="15.75">
      <c r="B38" s="209"/>
      <c r="C38" s="221" t="str">
        <f>'Teine 18'!C38</f>
        <v>Rukkileiva (3 sorti) - ja sepikutoodete valik  (G)</v>
      </c>
      <c r="D38" s="144">
        <v>40</v>
      </c>
      <c r="E38" s="144">
        <f>D38*'Teine 18'!E38/'Teine 18'!D38</f>
        <v>98.48</v>
      </c>
      <c r="F38" s="144">
        <f>D38*'Teine 18'!F38/'Teine 18'!D38</f>
        <v>20.92</v>
      </c>
      <c r="G38" s="144">
        <f>D38*'Teine 18'!G38/'Teine 18'!D38</f>
        <v>0.8</v>
      </c>
      <c r="H38" s="144">
        <f>D38*'Teine 18'!H38/'Teine 18'!D38</f>
        <v>2.86</v>
      </c>
    </row>
    <row r="39" spans="2:9">
      <c r="B39" s="207"/>
      <c r="C39" s="221" t="str">
        <f>'Teine 18'!C39</f>
        <v>Õun (PRIA)</v>
      </c>
      <c r="D39" s="144">
        <v>50</v>
      </c>
      <c r="E39" s="144">
        <f>D39*'Teine 18'!E39/'Teine 18'!D39</f>
        <v>24.04</v>
      </c>
      <c r="F39" s="144">
        <f>D39*'Teine 18'!F39/'Teine 18'!D39</f>
        <v>6.74</v>
      </c>
      <c r="G39" s="144">
        <f>D39*'Teine 18'!G39/'Teine 18'!D39</f>
        <v>0</v>
      </c>
      <c r="H39" s="144">
        <f>D39*'Teine 18'!H39/'Teine 18'!D39</f>
        <v>0</v>
      </c>
    </row>
    <row r="40" spans="2:9" ht="15.75">
      <c r="B40" s="211"/>
      <c r="C40" s="220" t="s">
        <v>7</v>
      </c>
      <c r="D40" s="154"/>
      <c r="E40" s="155">
        <f>SUM(E24:E39)</f>
        <v>558.23014999999998</v>
      </c>
      <c r="F40" s="155">
        <f t="shared" ref="F40:H40" si="1">SUM(F24:F39)</f>
        <v>85.352549999999994</v>
      </c>
      <c r="G40" s="155">
        <f t="shared" si="1"/>
        <v>18.695233333333331</v>
      </c>
      <c r="H40" s="155">
        <f t="shared" si="1"/>
        <v>16.525200000000002</v>
      </c>
    </row>
    <row r="41" spans="2:9" s="143" customFormat="1" ht="24" customHeight="1">
      <c r="B41" s="206" t="s">
        <v>10</v>
      </c>
      <c r="C41" s="141"/>
      <c r="D41" s="142" t="s">
        <v>1</v>
      </c>
      <c r="E41" s="142" t="s">
        <v>2</v>
      </c>
      <c r="F41" s="163" t="s">
        <v>3</v>
      </c>
      <c r="G41" s="142" t="s">
        <v>4</v>
      </c>
      <c r="H41" s="142" t="s">
        <v>5</v>
      </c>
    </row>
    <row r="42" spans="2:9">
      <c r="B42" s="207" t="s">
        <v>6</v>
      </c>
      <c r="C42" s="123" t="str">
        <f>'Teine 18'!C42</f>
        <v>Selge kalasupp riisiga</v>
      </c>
      <c r="D42" s="144">
        <v>100</v>
      </c>
      <c r="E42" s="144">
        <f>D42*'Teine 18'!E42/'Teine 18'!D42</f>
        <v>78</v>
      </c>
      <c r="F42" s="144">
        <f>D42*'Teine 18'!F42/'Teine 18'!D42</f>
        <v>6.9279999999999999</v>
      </c>
      <c r="G42" s="144">
        <f>D42*'Teine 18'!G42/'Teine 18'!D42</f>
        <v>3.3840000000000003</v>
      </c>
      <c r="H42" s="144">
        <f>D42*'Teine 18'!H42/'Teine 18'!D42</f>
        <v>4.4080000000000004</v>
      </c>
    </row>
    <row r="43" spans="2:9">
      <c r="B43" s="207" t="s">
        <v>15</v>
      </c>
      <c r="C43" s="123" t="str">
        <f>'Teine 18'!C43</f>
        <v>Juurviljapüreesupp (L)</v>
      </c>
      <c r="D43" s="144">
        <v>100</v>
      </c>
      <c r="E43" s="144">
        <f>D43*'Teine 18'!E43/'Teine 18'!D43</f>
        <v>37.28</v>
      </c>
      <c r="F43" s="144">
        <f>D43*'Teine 18'!F43/'Teine 18'!D43</f>
        <v>5.9119999999999999</v>
      </c>
      <c r="G43" s="144">
        <f>D43*'Teine 18'!G43/'Teine 18'!D43</f>
        <v>0.84799999999999998</v>
      </c>
      <c r="H43" s="144">
        <f>D43*'Teine 18'!H43/'Teine 18'!D43</f>
        <v>0.92799999999999994</v>
      </c>
    </row>
    <row r="44" spans="2:9">
      <c r="B44" s="208"/>
      <c r="C44" s="123" t="str">
        <f>'Teine 18'!C44</f>
        <v>Marjakeeks (G, L, M)</v>
      </c>
      <c r="D44" s="144">
        <v>50</v>
      </c>
      <c r="E44" s="144">
        <f>D44*'Teine 18'!E44/'Teine 18'!D44</f>
        <v>9.59</v>
      </c>
      <c r="F44" s="144">
        <f>D44*'Teine 18'!F44/'Teine 18'!D44</f>
        <v>19.2</v>
      </c>
      <c r="G44" s="144">
        <f>D44*'Teine 18'!G44/'Teine 18'!D44</f>
        <v>9.59</v>
      </c>
      <c r="H44" s="144">
        <f>D44*'Teine 18'!H44/'Teine 18'!D44</f>
        <v>2.75</v>
      </c>
    </row>
    <row r="45" spans="2:9" ht="15.75">
      <c r="B45" s="209"/>
      <c r="C45" s="123" t="str">
        <f>'Teine 18'!C45</f>
        <v>Mangokreem kookoshelvestega (L)</v>
      </c>
      <c r="D45" s="146">
        <v>100</v>
      </c>
      <c r="E45" s="144">
        <f>D45*'Teine 18'!E45/'Teine 18'!D45</f>
        <v>156</v>
      </c>
      <c r="F45" s="144">
        <f>D45*'Teine 18'!F45/'Teine 18'!D45</f>
        <v>8.74</v>
      </c>
      <c r="G45" s="144">
        <f>D45*'Teine 18'!G45/'Teine 18'!D45</f>
        <v>10.8</v>
      </c>
      <c r="H45" s="144">
        <f>D45*'Teine 18'!H45/'Teine 18'!D45</f>
        <v>4.99</v>
      </c>
    </row>
    <row r="46" spans="2:9" ht="15.75">
      <c r="B46" s="209"/>
      <c r="C46" s="123" t="str">
        <f>'Teine 18'!C46</f>
        <v>Piimatooted (piim, keefir R 2,5% ) (L)</v>
      </c>
      <c r="D46" s="146">
        <v>25</v>
      </c>
      <c r="E46" s="144">
        <f>D46*'Teine 18'!E46/'Teine 18'!D46</f>
        <v>14.0975</v>
      </c>
      <c r="F46" s="144">
        <f>D46*'Teine 18'!F46/'Teine 18'!D46</f>
        <v>1.21875</v>
      </c>
      <c r="G46" s="144">
        <f>D46*'Teine 18'!G46/'Teine 18'!D46</f>
        <v>0.64249999999999996</v>
      </c>
      <c r="H46" s="144">
        <f>D46*'Teine 18'!H46/'Teine 18'!D46</f>
        <v>0.86</v>
      </c>
    </row>
    <row r="47" spans="2:9" ht="15.75">
      <c r="B47" s="209"/>
      <c r="C47" s="123" t="str">
        <f>'Teine 18'!C47</f>
        <v>Mahlajook (erinevad maitsed)</v>
      </c>
      <c r="D47" s="146">
        <v>25</v>
      </c>
      <c r="E47" s="144">
        <f>D47*'Teine 18'!E47/'Teine 18'!D47</f>
        <v>12.132200000000001</v>
      </c>
      <c r="F47" s="144">
        <f>D47*'Teine 18'!F47/'Teine 18'!D47</f>
        <v>2.9455</v>
      </c>
      <c r="G47" s="144">
        <f>D47*'Teine 18'!G47/'Teine 18'!D47</f>
        <v>1.2500000000000001E-2</v>
      </c>
      <c r="H47" s="144">
        <f>D47*'Teine 18'!H47/'Teine 18'!D47</f>
        <v>9.0749999999999997E-2</v>
      </c>
    </row>
    <row r="48" spans="2:9" ht="15.75">
      <c r="B48" s="209"/>
      <c r="C48" s="123" t="str">
        <f>'Teine 18'!C48</f>
        <v>Joogijogurt R 1,5%, maitsestatud (L)</v>
      </c>
      <c r="D48" s="146">
        <v>25</v>
      </c>
      <c r="E48" s="144">
        <f>D48*'Teine 18'!E48/'Teine 18'!D48</f>
        <v>18.686499999999999</v>
      </c>
      <c r="F48" s="144">
        <f>D48*'Teine 18'!F48/'Teine 18'!D48</f>
        <v>3.0307499999999998</v>
      </c>
      <c r="G48" s="144">
        <f>D48*'Teine 18'!G48/'Teine 18'!D48</f>
        <v>0.375</v>
      </c>
      <c r="H48" s="144">
        <f>D48*'Teine 18'!H48/'Teine 18'!D48</f>
        <v>0.8</v>
      </c>
    </row>
    <row r="49" spans="2:8" ht="15.75">
      <c r="B49" s="209"/>
      <c r="C49" s="123" t="str">
        <f>'Teine 18'!C49</f>
        <v>Tee, suhkruta</v>
      </c>
      <c r="D49" s="146">
        <v>50</v>
      </c>
      <c r="E49" s="144">
        <f>D49*'Teine 18'!E49/'Teine 18'!D49</f>
        <v>0.2</v>
      </c>
      <c r="F49" s="144">
        <f>D49*'Teine 18'!F49/'Teine 18'!D49</f>
        <v>0</v>
      </c>
      <c r="G49" s="144">
        <f>D49*'Teine 18'!G49/'Teine 18'!D49</f>
        <v>0</v>
      </c>
      <c r="H49" s="144">
        <f>D49*'Teine 18'!H49/'Teine 18'!D49</f>
        <v>0.05</v>
      </c>
    </row>
    <row r="50" spans="2:8">
      <c r="B50" s="207"/>
      <c r="C50" s="123" t="str">
        <f>'Teine 18'!C50</f>
        <v>Rukkileiva (3 sorti) - ja sepikutoodete valik  (G)</v>
      </c>
      <c r="D50" s="144">
        <v>40</v>
      </c>
      <c r="E50" s="144">
        <f>D50*'Teine 18'!E50/'Teine 18'!D50</f>
        <v>98.48</v>
      </c>
      <c r="F50" s="144">
        <f>D50*'Teine 18'!F50/'Teine 18'!D50</f>
        <v>20.92</v>
      </c>
      <c r="G50" s="144">
        <f>D50*'Teine 18'!G50/'Teine 18'!D50</f>
        <v>0.8</v>
      </c>
      <c r="H50" s="144">
        <f>D50*'Teine 18'!H50/'Teine 18'!D50</f>
        <v>2.86</v>
      </c>
    </row>
    <row r="51" spans="2:8" ht="15.75">
      <c r="B51" s="209"/>
      <c r="C51" s="123" t="str">
        <f>'Teine 18'!C51</f>
        <v>Kapsas</v>
      </c>
      <c r="D51" s="144">
        <v>50</v>
      </c>
      <c r="E51" s="144">
        <f>D51*'Teine 18'!E51/'Teine 18'!D51</f>
        <v>15.1</v>
      </c>
      <c r="F51" s="144">
        <f>D51*'Teine 18'!F51/'Teine 18'!D51</f>
        <v>3.72</v>
      </c>
      <c r="G51" s="144">
        <f>D51*'Teine 18'!G51/'Teine 18'!D51</f>
        <v>0.05</v>
      </c>
      <c r="H51" s="144">
        <f>D51*'Teine 18'!H51/'Teine 18'!D51</f>
        <v>0.6</v>
      </c>
    </row>
    <row r="52" spans="2:8" ht="15.75">
      <c r="B52" s="211"/>
      <c r="C52" s="220" t="s">
        <v>7</v>
      </c>
      <c r="D52" s="154"/>
      <c r="E52" s="155">
        <f>SUM(E42:E51)</f>
        <v>439.56620000000009</v>
      </c>
      <c r="F52" s="155">
        <f>SUM(F42:F51)</f>
        <v>72.615000000000009</v>
      </c>
      <c r="G52" s="155">
        <f>SUM(G42:G51)</f>
        <v>26.501999999999999</v>
      </c>
      <c r="H52" s="155">
        <f>SUM(H42:H51)</f>
        <v>18.336750000000002</v>
      </c>
    </row>
    <row r="53" spans="2:8" s="143" customFormat="1" ht="24" customHeight="1">
      <c r="B53" s="206" t="s">
        <v>11</v>
      </c>
      <c r="C53" s="162"/>
      <c r="D53" s="163" t="s">
        <v>1</v>
      </c>
      <c r="E53" s="163" t="s">
        <v>2</v>
      </c>
      <c r="F53" s="163" t="s">
        <v>3</v>
      </c>
      <c r="G53" s="163" t="s">
        <v>4</v>
      </c>
      <c r="H53" s="163" t="s">
        <v>5</v>
      </c>
    </row>
    <row r="54" spans="2:8">
      <c r="B54" s="207" t="s">
        <v>6</v>
      </c>
      <c r="C54" s="383" t="str">
        <f>'Teine 18'!C54</f>
        <v>Volbripäev</v>
      </c>
      <c r="D54" s="144"/>
      <c r="E54" s="144"/>
      <c r="F54" s="144"/>
      <c r="G54" s="144"/>
      <c r="H54" s="144"/>
    </row>
    <row r="55" spans="2:8">
      <c r="B55" s="207" t="s">
        <v>15</v>
      </c>
      <c r="C55" s="384"/>
      <c r="D55" s="144"/>
      <c r="E55" s="144"/>
      <c r="F55" s="144"/>
      <c r="G55" s="144"/>
      <c r="H55" s="144"/>
    </row>
    <row r="56" spans="2:8">
      <c r="B56" s="207"/>
      <c r="C56" s="384"/>
      <c r="D56" s="144"/>
      <c r="E56" s="144"/>
      <c r="F56" s="144"/>
      <c r="G56" s="144"/>
      <c r="H56" s="144"/>
    </row>
    <row r="57" spans="2:8">
      <c r="B57" s="207"/>
      <c r="C57" s="384"/>
      <c r="D57" s="144"/>
      <c r="E57" s="144"/>
      <c r="F57" s="144"/>
      <c r="G57" s="144"/>
      <c r="H57" s="144"/>
    </row>
    <row r="58" spans="2:8">
      <c r="B58" s="207"/>
      <c r="C58" s="384"/>
      <c r="D58" s="144"/>
      <c r="E58" s="144"/>
      <c r="F58" s="144"/>
      <c r="G58" s="144"/>
      <c r="H58" s="144"/>
    </row>
    <row r="59" spans="2:8">
      <c r="B59" s="207"/>
      <c r="C59" s="384"/>
      <c r="D59" s="144"/>
      <c r="E59" s="144"/>
      <c r="F59" s="144"/>
      <c r="G59" s="144"/>
      <c r="H59" s="144"/>
    </row>
    <row r="60" spans="2:8">
      <c r="B60" s="207"/>
      <c r="C60" s="384"/>
      <c r="D60" s="144"/>
      <c r="E60" s="144"/>
      <c r="F60" s="144"/>
      <c r="G60" s="144"/>
      <c r="H60" s="144"/>
    </row>
    <row r="61" spans="2:8">
      <c r="B61" s="207"/>
      <c r="C61" s="384"/>
      <c r="D61" s="144"/>
      <c r="E61" s="144"/>
      <c r="F61" s="144"/>
      <c r="G61" s="144"/>
      <c r="H61" s="144"/>
    </row>
    <row r="62" spans="2:8">
      <c r="B62" s="207"/>
      <c r="C62" s="384"/>
      <c r="D62" s="144"/>
      <c r="E62" s="144"/>
      <c r="F62" s="144"/>
      <c r="G62" s="144"/>
      <c r="H62" s="144"/>
    </row>
    <row r="63" spans="2:8">
      <c r="B63" s="207"/>
      <c r="C63" s="384"/>
      <c r="D63" s="144"/>
      <c r="E63" s="144"/>
      <c r="F63" s="144"/>
      <c r="G63" s="144"/>
      <c r="H63" s="144"/>
    </row>
    <row r="64" spans="2:8">
      <c r="B64" s="207"/>
      <c r="C64" s="384"/>
      <c r="D64" s="144"/>
      <c r="E64" s="144"/>
      <c r="F64" s="144"/>
      <c r="G64" s="144"/>
      <c r="H64" s="144"/>
    </row>
    <row r="65" spans="2:11">
      <c r="B65" s="207"/>
      <c r="C65" s="384"/>
      <c r="D65" s="144"/>
      <c r="E65" s="144"/>
      <c r="F65" s="144"/>
      <c r="G65" s="144"/>
      <c r="H65" s="144"/>
    </row>
    <row r="66" spans="2:11">
      <c r="B66" s="207"/>
      <c r="C66" s="384"/>
      <c r="D66" s="144"/>
      <c r="E66" s="144"/>
      <c r="F66" s="144"/>
      <c r="G66" s="144"/>
      <c r="H66" s="144"/>
    </row>
    <row r="67" spans="2:11" ht="15.75">
      <c r="B67" s="209"/>
      <c r="C67" s="384"/>
      <c r="D67" s="146"/>
      <c r="E67" s="144"/>
      <c r="F67" s="144"/>
      <c r="G67" s="144"/>
      <c r="H67" s="144"/>
    </row>
    <row r="68" spans="2:11">
      <c r="B68" s="208"/>
      <c r="C68" s="384"/>
      <c r="D68" s="144"/>
      <c r="E68" s="144"/>
      <c r="F68" s="144"/>
      <c r="G68" s="144"/>
      <c r="H68" s="144"/>
    </row>
    <row r="69" spans="2:11">
      <c r="B69" s="208"/>
      <c r="C69" s="385"/>
      <c r="D69" s="144"/>
      <c r="E69" s="144"/>
      <c r="F69" s="144"/>
      <c r="G69" s="144"/>
      <c r="H69" s="144"/>
    </row>
    <row r="70" spans="2:11" ht="15.75">
      <c r="B70" s="210"/>
      <c r="C70" s="220" t="s">
        <v>7</v>
      </c>
      <c r="D70" s="154"/>
      <c r="E70" s="155">
        <f>SUM(E54:E69)</f>
        <v>0</v>
      </c>
      <c r="F70" s="155">
        <f t="shared" ref="F70:H70" si="2">SUM(F54:F69)</f>
        <v>0</v>
      </c>
      <c r="G70" s="155">
        <f t="shared" si="2"/>
        <v>0</v>
      </c>
      <c r="H70" s="155">
        <f t="shared" si="2"/>
        <v>0</v>
      </c>
    </row>
    <row r="71" spans="2:11" s="143" customFormat="1" ht="24" customHeight="1">
      <c r="B71" s="206" t="s">
        <v>12</v>
      </c>
      <c r="C71" s="162"/>
      <c r="D71" s="163" t="s">
        <v>1</v>
      </c>
      <c r="E71" s="163" t="s">
        <v>2</v>
      </c>
      <c r="F71" s="163" t="s">
        <v>3</v>
      </c>
      <c r="G71" s="163" t="s">
        <v>4</v>
      </c>
      <c r="H71" s="163" t="s">
        <v>5</v>
      </c>
    </row>
    <row r="72" spans="2:11">
      <c r="B72" s="302" t="s">
        <v>6</v>
      </c>
      <c r="C72" s="352" t="str">
        <f>'Teine 18'!C72</f>
        <v>Karulauguga kanakintsuliha (PT)</v>
      </c>
      <c r="D72" s="151">
        <v>50</v>
      </c>
      <c r="E72" s="191">
        <f>D72*'Teine 18'!E72/'Teine 18'!D72</f>
        <v>97.3</v>
      </c>
      <c r="F72" s="144">
        <f>D72*'Teine 18'!F72/'Teine 18'!D72</f>
        <v>0.26700000000000002</v>
      </c>
      <c r="G72" s="144">
        <f>D72*'Teine 18'!G72/'Teine 18'!D72</f>
        <v>6.11</v>
      </c>
      <c r="H72" s="144">
        <f>D72*'Teine 18'!H72/'Teine 18'!D72</f>
        <v>10.199999999999999</v>
      </c>
    </row>
    <row r="73" spans="2:11">
      <c r="B73" s="302" t="s">
        <v>15</v>
      </c>
      <c r="C73" s="352" t="str">
        <f>'Teine 18'!C73</f>
        <v>Lillkapsas magushapus kastmes</v>
      </c>
      <c r="D73" s="151">
        <v>100</v>
      </c>
      <c r="E73" s="191">
        <f>D73*'Teine 18'!E73/'Teine 18'!D73</f>
        <v>46.5</v>
      </c>
      <c r="F73" s="144">
        <f>D73*'Teine 18'!F73/'Teine 18'!D73</f>
        <v>6.4</v>
      </c>
      <c r="G73" s="144">
        <f>D73*'Teine 18'!G73/'Teine 18'!D73</f>
        <v>1.5966666666666667</v>
      </c>
      <c r="H73" s="144">
        <f>D73*'Teine 18'!H73/'Teine 18'!D73</f>
        <v>1.1833333333333333</v>
      </c>
    </row>
    <row r="74" spans="2:11">
      <c r="B74" s="302"/>
      <c r="C74" s="352" t="str">
        <f>'Teine 18'!C74</f>
        <v>Kartulipuder (L)</v>
      </c>
      <c r="D74" s="151">
        <v>50</v>
      </c>
      <c r="E74" s="191">
        <f>D74*'Teine 18'!E74/'Teine 18'!D74</f>
        <v>38.267000000000003</v>
      </c>
      <c r="F74" s="144">
        <f>D74*'Teine 18'!F74/'Teine 18'!D74</f>
        <v>7.923</v>
      </c>
      <c r="G74" s="144">
        <f>D74*'Teine 18'!G74/'Teine 18'!D74</f>
        <v>0.30499999999999999</v>
      </c>
      <c r="H74" s="144">
        <f>D74*'Teine 18'!H74/'Teine 18'!D74</f>
        <v>1.1815</v>
      </c>
    </row>
    <row r="75" spans="2:11">
      <c r="B75" s="302"/>
      <c r="C75" s="352" t="str">
        <f>'Teine 18'!C75</f>
        <v>Riis, aurutatud (mahe)</v>
      </c>
      <c r="D75" s="151">
        <v>50</v>
      </c>
      <c r="E75" s="191">
        <f>D75*'Teine 18'!E75/'Teine 18'!D75</f>
        <v>64.333333333333329</v>
      </c>
      <c r="F75" s="144">
        <f>D75*'Teine 18'!F75/'Teine 18'!D75</f>
        <v>14.333333333333334</v>
      </c>
      <c r="G75" s="144">
        <f>D75*'Teine 18'!G75/'Teine 18'!D75</f>
        <v>0.13250000000000001</v>
      </c>
      <c r="H75" s="144">
        <f>D75*'Teine 18'!H75/'Teine 18'!D75</f>
        <v>1.25</v>
      </c>
    </row>
    <row r="76" spans="2:11" ht="15.75">
      <c r="B76" s="303"/>
      <c r="C76" s="352" t="str">
        <f>'Teine 18'!C76</f>
        <v>Rooskapsas, röstitud</v>
      </c>
      <c r="D76" s="151">
        <v>100</v>
      </c>
      <c r="E76" s="191">
        <f>D76*'Teine 18'!E76/'Teine 18'!D76</f>
        <v>59</v>
      </c>
      <c r="F76" s="144">
        <f>D76*'Teine 18'!F76/'Teine 18'!D76</f>
        <v>3.36</v>
      </c>
      <c r="G76" s="144">
        <f>D76*'Teine 18'!G76/'Teine 18'!D76</f>
        <v>1.6</v>
      </c>
      <c r="H76" s="144">
        <f>D76*'Teine 18'!H76/'Teine 18'!D76</f>
        <v>5.4</v>
      </c>
      <c r="I76" s="25"/>
      <c r="J76" s="25"/>
      <c r="K76" s="25"/>
    </row>
    <row r="77" spans="2:11" ht="15.75">
      <c r="B77" s="303"/>
      <c r="C77" s="352" t="str">
        <f>'Teine 18'!C77</f>
        <v>Koorene sinepikaste (G, L)</v>
      </c>
      <c r="D77" s="151">
        <v>50</v>
      </c>
      <c r="E77" s="191">
        <f>D77*'Teine 18'!E77/'Teine 18'!D77</f>
        <v>77.715000000000003</v>
      </c>
      <c r="F77" s="144">
        <f>D77*'Teine 18'!F77/'Teine 18'!D77</f>
        <v>2.5674999999999999</v>
      </c>
      <c r="G77" s="144">
        <f>D77*'Teine 18'!G77/'Teine 18'!D77</f>
        <v>7.0279999999999996</v>
      </c>
      <c r="H77" s="144">
        <f>D77*'Teine 18'!H77/'Teine 18'!D77</f>
        <v>1.0994999999999999</v>
      </c>
      <c r="I77" s="25"/>
      <c r="J77" s="25"/>
      <c r="K77" s="25"/>
    </row>
    <row r="78" spans="2:11" ht="15.75">
      <c r="B78" s="303"/>
      <c r="C78" s="352" t="str">
        <f>'Teine 18'!C78</f>
        <v>Mahla-õlikaste</v>
      </c>
      <c r="D78" s="151">
        <v>5</v>
      </c>
      <c r="E78" s="191">
        <f>D78*'Teine 18'!E78/'Teine 18'!D78</f>
        <v>32.189399999999999</v>
      </c>
      <c r="F78" s="144">
        <f>D78*'Teine 18'!F78/'Teine 18'!D78</f>
        <v>9.7050000000000011E-2</v>
      </c>
      <c r="G78" s="144">
        <f>D78*'Teine 18'!G78/'Teine 18'!D78</f>
        <v>3.5305500000000003</v>
      </c>
      <c r="H78" s="144">
        <f>D78*'Teine 18'!H78/'Teine 18'!D78</f>
        <v>1.3550000000000001E-2</v>
      </c>
      <c r="I78" s="25"/>
      <c r="J78" s="25"/>
      <c r="K78" s="25"/>
    </row>
    <row r="79" spans="2:11" ht="15.75">
      <c r="B79" s="303"/>
      <c r="C79" s="352" t="str">
        <f>'Teine 18'!C79</f>
        <v>Hiina kapsa-kurgisalat</v>
      </c>
      <c r="D79" s="151">
        <v>50</v>
      </c>
      <c r="E79" s="191">
        <f>D79*'Teine 18'!E79/'Teine 18'!D79</f>
        <v>12.7765</v>
      </c>
      <c r="F79" s="144">
        <f>D79*'Teine 18'!F79/'Teine 18'!D79</f>
        <v>1.1775</v>
      </c>
      <c r="G79" s="144">
        <f>D79*'Teine 18'!G79/'Teine 18'!D79</f>
        <v>0.78</v>
      </c>
      <c r="H79" s="144">
        <f>D79*'Teine 18'!H79/'Teine 18'!D79</f>
        <v>0.49249999999999999</v>
      </c>
      <c r="I79" s="25"/>
      <c r="J79" s="25"/>
      <c r="K79" s="25"/>
    </row>
    <row r="80" spans="2:11" ht="15.75">
      <c r="B80" s="303"/>
      <c r="C80" s="352" t="str">
        <f>'Teine 18'!C80</f>
        <v>Porgand, mais, redis</v>
      </c>
      <c r="D80" s="151">
        <v>50</v>
      </c>
      <c r="E80" s="191">
        <f>D80*'Teine 18'!E80/'Teine 18'!D80</f>
        <v>22.013333333333332</v>
      </c>
      <c r="F80" s="144">
        <f>D80*'Teine 18'!F80/'Teine 18'!D80</f>
        <v>4.8916666666666675</v>
      </c>
      <c r="G80" s="144">
        <f>D80*'Teine 18'!G80/'Teine 18'!D80</f>
        <v>0.30000000000000004</v>
      </c>
      <c r="H80" s="144">
        <f>D80*'Teine 18'!H80/'Teine 18'!D80</f>
        <v>0.78333333333333333</v>
      </c>
    </row>
    <row r="81" spans="2:13" ht="15.75">
      <c r="B81" s="303"/>
      <c r="C81" s="352" t="str">
        <f>'Teine 18'!C81</f>
        <v>Seemnesegu (mahe)</v>
      </c>
      <c r="D81" s="151">
        <v>5</v>
      </c>
      <c r="E81" s="191">
        <f>D81*'Teine 18'!E81/'Teine 18'!D81</f>
        <v>30.579999999999995</v>
      </c>
      <c r="F81" s="144">
        <f>D81*'Teine 18'!F81/'Teine 18'!D81</f>
        <v>0.65</v>
      </c>
      <c r="G81" s="144">
        <f>D81*'Teine 18'!G81/'Teine 18'!D81</f>
        <v>2.67</v>
      </c>
      <c r="H81" s="144">
        <f>D81*'Teine 18'!H81/'Teine 18'!D81</f>
        <v>1.28</v>
      </c>
    </row>
    <row r="82" spans="2:13" ht="15.75">
      <c r="B82" s="303"/>
      <c r="C82" s="352" t="str">
        <f>'Teine 18'!C82</f>
        <v>PRIA Piimatooted (piim, keefir R 2,5% ) (L)</v>
      </c>
      <c r="D82" s="151">
        <v>25</v>
      </c>
      <c r="E82" s="191">
        <f>D82*'Teine 18'!E82/'Teine 18'!D82</f>
        <v>14.0975</v>
      </c>
      <c r="F82" s="144">
        <f>D82*'Teine 18'!F82/'Teine 18'!D82</f>
        <v>1.21875</v>
      </c>
      <c r="G82" s="144">
        <f>D82*'Teine 18'!G82/'Teine 18'!D82</f>
        <v>0.64249999999999996</v>
      </c>
      <c r="H82" s="144">
        <f>D82*'Teine 18'!H82/'Teine 18'!D82</f>
        <v>0.86</v>
      </c>
    </row>
    <row r="83" spans="2:13">
      <c r="B83" s="145"/>
      <c r="C83" s="352" t="str">
        <f>'Teine 18'!C83</f>
        <v>Mahlajook (erinevad maitsed)</v>
      </c>
      <c r="D83" s="150">
        <v>50</v>
      </c>
      <c r="E83" s="191">
        <f>D83*'Teine 18'!E83/'Teine 18'!D83</f>
        <v>24.264400000000002</v>
      </c>
      <c r="F83" s="144">
        <f>D83*'Teine 18'!F83/'Teine 18'!D83</f>
        <v>5.891</v>
      </c>
      <c r="G83" s="144">
        <f>D83*'Teine 18'!G83/'Teine 18'!D83</f>
        <v>2.5000000000000001E-2</v>
      </c>
      <c r="H83" s="144">
        <f>D83*'Teine 18'!H83/'Teine 18'!D83</f>
        <v>0.18149999999999999</v>
      </c>
      <c r="I83" s="25"/>
      <c r="J83" s="25"/>
      <c r="K83" s="25"/>
      <c r="L83" s="25"/>
      <c r="M83" s="25"/>
    </row>
    <row r="84" spans="2:13" ht="15.75">
      <c r="B84" s="303"/>
      <c r="C84" s="352" t="str">
        <f>'Teine 18'!C84</f>
        <v>Joogijogurt R 1,5%, maitsestatud (L)</v>
      </c>
      <c r="D84" s="151">
        <v>25</v>
      </c>
      <c r="E84" s="191">
        <f>D84*'Teine 18'!E84/'Teine 18'!D84</f>
        <v>18.686499999999999</v>
      </c>
      <c r="F84" s="144">
        <f>D84*'Teine 18'!F84/'Teine 18'!D84</f>
        <v>3.0307499999999998</v>
      </c>
      <c r="G84" s="144">
        <f>D84*'Teine 18'!G84/'Teine 18'!D84</f>
        <v>0.375</v>
      </c>
      <c r="H84" s="144">
        <f>D84*'Teine 18'!H84/'Teine 18'!D84</f>
        <v>0.8</v>
      </c>
    </row>
    <row r="85" spans="2:13" ht="15.75">
      <c r="B85" s="303"/>
      <c r="C85" s="352" t="str">
        <f>'Teine 18'!C85</f>
        <v>Tee, suhkruta</v>
      </c>
      <c r="D85" s="151">
        <v>50</v>
      </c>
      <c r="E85" s="191">
        <f>D85*'Teine 18'!E85/'Teine 18'!D85</f>
        <v>0.2</v>
      </c>
      <c r="F85" s="144">
        <f>D85*'Teine 18'!F85/'Teine 18'!D85</f>
        <v>0</v>
      </c>
      <c r="G85" s="144">
        <f>D85*'Teine 18'!G85/'Teine 18'!D85</f>
        <v>0</v>
      </c>
      <c r="H85" s="144">
        <f>D85*'Teine 18'!H85/'Teine 18'!D85</f>
        <v>0.05</v>
      </c>
    </row>
    <row r="86" spans="2:13" ht="15.75">
      <c r="B86" s="303"/>
      <c r="C86" s="352" t="str">
        <f>'Teine 18'!C86</f>
        <v>Rukkileiva (3 sorti) - ja sepikutoodete valik  (G)</v>
      </c>
      <c r="D86" s="151">
        <v>40</v>
      </c>
      <c r="E86" s="191">
        <f>D86*'Teine 18'!E86/'Teine 18'!D86</f>
        <v>98.48</v>
      </c>
      <c r="F86" s="144">
        <f>D86*'Teine 18'!F86/'Teine 18'!D86</f>
        <v>20.92</v>
      </c>
      <c r="G86" s="144">
        <f>D86*'Teine 18'!G86/'Teine 18'!D86</f>
        <v>0.8</v>
      </c>
      <c r="H86" s="144">
        <f>D86*'Teine 18'!H86/'Teine 18'!D86</f>
        <v>2.86</v>
      </c>
    </row>
    <row r="87" spans="2:13">
      <c r="B87" s="145"/>
      <c r="C87" s="352" t="str">
        <f>'Teine 18'!C87</f>
        <v>Pirn (PRIA)</v>
      </c>
      <c r="D87" s="151">
        <v>50</v>
      </c>
      <c r="E87" s="191">
        <f>D87*'Teine 18'!E87/'Teine 18'!D87</f>
        <v>19.988</v>
      </c>
      <c r="F87" s="144">
        <f>D87*'Teine 18'!F87/'Teine 18'!D87</f>
        <v>5.97</v>
      </c>
      <c r="G87" s="144">
        <f>D87*'Teine 18'!G87/'Teine 18'!D87</f>
        <v>0</v>
      </c>
      <c r="H87" s="144">
        <f>D87*'Teine 18'!H87/'Teine 18'!D87</f>
        <v>0.15</v>
      </c>
    </row>
    <row r="88" spans="2:13" ht="15.75">
      <c r="B88" s="305"/>
      <c r="C88" s="354" t="s">
        <v>7</v>
      </c>
      <c r="D88" s="154"/>
      <c r="E88" s="353">
        <f>SUM(E72:E87)</f>
        <v>656.3909666666666</v>
      </c>
      <c r="F88" s="171">
        <f t="shared" ref="F88:H88" si="3">SUM(F72:F87)</f>
        <v>78.697550000000007</v>
      </c>
      <c r="G88" s="171">
        <f>SUM(G72:G87)</f>
        <v>25.895216666666666</v>
      </c>
      <c r="H88" s="171">
        <f t="shared" si="3"/>
        <v>27.785216666666663</v>
      </c>
    </row>
    <row r="89" spans="2:13" ht="15.75">
      <c r="B89" s="98"/>
      <c r="C89" s="311" t="s">
        <v>13</v>
      </c>
      <c r="D89" s="98"/>
      <c r="E89" s="299">
        <f>AVERAGE(E22,E40,E52,E88)</f>
        <v>553.9980333333333</v>
      </c>
      <c r="F89" s="161">
        <f t="shared" ref="F89:H89" si="4">AVERAGE(F22,F40,F52,F88)</f>
        <v>82.142120833333337</v>
      </c>
      <c r="G89" s="161">
        <f t="shared" si="4"/>
        <v>21.857379166666668</v>
      </c>
      <c r="H89" s="161">
        <f t="shared" si="4"/>
        <v>20.312925</v>
      </c>
    </row>
    <row r="90" spans="2:13" ht="15.75">
      <c r="B90" s="376" t="s">
        <v>116</v>
      </c>
      <c r="C90" s="376"/>
      <c r="D90" s="376"/>
    </row>
    <row r="91" spans="2:13">
      <c r="B91" s="377" t="s">
        <v>108</v>
      </c>
      <c r="C91" s="377"/>
      <c r="D91" s="377"/>
      <c r="H91" s="143"/>
    </row>
    <row r="92" spans="2:13">
      <c r="B92" s="377" t="s">
        <v>109</v>
      </c>
      <c r="C92" s="377"/>
      <c r="D92" s="377"/>
    </row>
    <row r="93" spans="2:13">
      <c r="B93" s="378" t="s">
        <v>119</v>
      </c>
      <c r="C93" s="378"/>
      <c r="D93" s="378"/>
    </row>
    <row r="94" spans="2:13" ht="15.75">
      <c r="B94" s="376" t="s">
        <v>117</v>
      </c>
      <c r="C94" s="376"/>
      <c r="D94" s="376"/>
    </row>
    <row r="95" spans="2:13">
      <c r="B95" s="312" t="s">
        <v>112</v>
      </c>
      <c r="C95" s="377" t="s">
        <v>115</v>
      </c>
      <c r="D95" s="377"/>
    </row>
    <row r="96" spans="2:13">
      <c r="B96" s="312" t="s">
        <v>113</v>
      </c>
      <c r="C96" s="377" t="s">
        <v>114</v>
      </c>
      <c r="D96" s="377"/>
    </row>
    <row r="97" spans="2:4">
      <c r="B97" s="245" t="s">
        <v>107</v>
      </c>
      <c r="C97" s="361"/>
      <c r="D97" s="361"/>
    </row>
    <row r="98" spans="2:4" ht="15.75">
      <c r="B98" s="362" t="s">
        <v>110</v>
      </c>
      <c r="C98" s="362"/>
      <c r="D98" s="362"/>
    </row>
    <row r="99" spans="2:4">
      <c r="B99" s="361" t="s">
        <v>111</v>
      </c>
      <c r="C99" s="361"/>
      <c r="D99" s="361"/>
    </row>
  </sheetData>
  <mergeCells count="13">
    <mergeCell ref="B1:C4"/>
    <mergeCell ref="D1:D5"/>
    <mergeCell ref="B90:D90"/>
    <mergeCell ref="B91:D91"/>
    <mergeCell ref="B92:D92"/>
    <mergeCell ref="C54:C69"/>
    <mergeCell ref="B98:D98"/>
    <mergeCell ref="B99:D99"/>
    <mergeCell ref="B93:D93"/>
    <mergeCell ref="B94:D94"/>
    <mergeCell ref="C95:D95"/>
    <mergeCell ref="C96:D96"/>
    <mergeCell ref="C97:D97"/>
  </mergeCells>
  <pageMargins left="0.7" right="0.7" top="0.75" bottom="0.75" header="0.3" footer="0.3"/>
  <pageSetup paperSize="9" scale="4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0D685-DBBB-4A4F-B862-BA884EF3FEF8}">
  <sheetPr>
    <pageSetUpPr fitToPage="1"/>
  </sheetPr>
  <dimension ref="B1:H92"/>
  <sheetViews>
    <sheetView zoomScale="90" zoomScaleNormal="90" workbookViewId="0">
      <selection activeCell="C61" sqref="C61"/>
    </sheetView>
  </sheetViews>
  <sheetFormatPr defaultRowHeight="15"/>
  <cols>
    <col min="1" max="1" width="8.7109375" style="46"/>
    <col min="2" max="2" width="25.5703125" style="46" customWidth="1"/>
    <col min="3" max="3" width="55.5703125" style="44" customWidth="1"/>
    <col min="4" max="8" width="15.5703125" style="44" customWidth="1"/>
    <col min="9" max="258" width="8.7109375" style="46"/>
    <col min="259" max="259" width="37.7109375" style="46" customWidth="1"/>
    <col min="260" max="261" width="14.28515625" style="46" customWidth="1"/>
    <col min="262" max="262" width="13.5703125" style="46" customWidth="1"/>
    <col min="263" max="263" width="15.7109375" style="46" customWidth="1"/>
    <col min="264" max="264" width="15.5703125" style="46" customWidth="1"/>
    <col min="265" max="514" width="8.7109375" style="46"/>
    <col min="515" max="515" width="37.7109375" style="46" customWidth="1"/>
    <col min="516" max="517" width="14.28515625" style="46" customWidth="1"/>
    <col min="518" max="518" width="13.5703125" style="46" customWidth="1"/>
    <col min="519" max="519" width="15.7109375" style="46" customWidth="1"/>
    <col min="520" max="520" width="15.5703125" style="46" customWidth="1"/>
    <col min="521" max="770" width="8.7109375" style="46"/>
    <col min="771" max="771" width="37.7109375" style="46" customWidth="1"/>
    <col min="772" max="773" width="14.28515625" style="46" customWidth="1"/>
    <col min="774" max="774" width="13.5703125" style="46" customWidth="1"/>
    <col min="775" max="775" width="15.7109375" style="46" customWidth="1"/>
    <col min="776" max="776" width="15.5703125" style="46" customWidth="1"/>
    <col min="777" max="1026" width="8.7109375" style="46"/>
    <col min="1027" max="1027" width="37.7109375" style="46" customWidth="1"/>
    <col min="1028" max="1029" width="14.28515625" style="46" customWidth="1"/>
    <col min="1030" max="1030" width="13.5703125" style="46" customWidth="1"/>
    <col min="1031" max="1031" width="15.7109375" style="46" customWidth="1"/>
    <col min="1032" max="1032" width="15.5703125" style="46" customWidth="1"/>
    <col min="1033" max="1282" width="8.7109375" style="46"/>
    <col min="1283" max="1283" width="37.7109375" style="46" customWidth="1"/>
    <col min="1284" max="1285" width="14.28515625" style="46" customWidth="1"/>
    <col min="1286" max="1286" width="13.5703125" style="46" customWidth="1"/>
    <col min="1287" max="1287" width="15.7109375" style="46" customWidth="1"/>
    <col min="1288" max="1288" width="15.5703125" style="46" customWidth="1"/>
    <col min="1289" max="1538" width="8.7109375" style="46"/>
    <col min="1539" max="1539" width="37.7109375" style="46" customWidth="1"/>
    <col min="1540" max="1541" width="14.28515625" style="46" customWidth="1"/>
    <col min="1542" max="1542" width="13.5703125" style="46" customWidth="1"/>
    <col min="1543" max="1543" width="15.7109375" style="46" customWidth="1"/>
    <col min="1544" max="1544" width="15.5703125" style="46" customWidth="1"/>
    <col min="1545" max="1794" width="8.7109375" style="46"/>
    <col min="1795" max="1795" width="37.7109375" style="46" customWidth="1"/>
    <col min="1796" max="1797" width="14.28515625" style="46" customWidth="1"/>
    <col min="1798" max="1798" width="13.5703125" style="46" customWidth="1"/>
    <col min="1799" max="1799" width="15.7109375" style="46" customWidth="1"/>
    <col min="1800" max="1800" width="15.5703125" style="46" customWidth="1"/>
    <col min="1801" max="2050" width="8.7109375" style="46"/>
    <col min="2051" max="2051" width="37.7109375" style="46" customWidth="1"/>
    <col min="2052" max="2053" width="14.28515625" style="46" customWidth="1"/>
    <col min="2054" max="2054" width="13.5703125" style="46" customWidth="1"/>
    <col min="2055" max="2055" width="15.7109375" style="46" customWidth="1"/>
    <col min="2056" max="2056" width="15.5703125" style="46" customWidth="1"/>
    <col min="2057" max="2306" width="8.7109375" style="46"/>
    <col min="2307" max="2307" width="37.7109375" style="46" customWidth="1"/>
    <col min="2308" max="2309" width="14.28515625" style="46" customWidth="1"/>
    <col min="2310" max="2310" width="13.5703125" style="46" customWidth="1"/>
    <col min="2311" max="2311" width="15.7109375" style="46" customWidth="1"/>
    <col min="2312" max="2312" width="15.5703125" style="46" customWidth="1"/>
    <col min="2313" max="2562" width="8.7109375" style="46"/>
    <col min="2563" max="2563" width="37.7109375" style="46" customWidth="1"/>
    <col min="2564" max="2565" width="14.28515625" style="46" customWidth="1"/>
    <col min="2566" max="2566" width="13.5703125" style="46" customWidth="1"/>
    <col min="2567" max="2567" width="15.7109375" style="46" customWidth="1"/>
    <col min="2568" max="2568" width="15.5703125" style="46" customWidth="1"/>
    <col min="2569" max="2818" width="8.7109375" style="46"/>
    <col min="2819" max="2819" width="37.7109375" style="46" customWidth="1"/>
    <col min="2820" max="2821" width="14.28515625" style="46" customWidth="1"/>
    <col min="2822" max="2822" width="13.5703125" style="46" customWidth="1"/>
    <col min="2823" max="2823" width="15.7109375" style="46" customWidth="1"/>
    <col min="2824" max="2824" width="15.5703125" style="46" customWidth="1"/>
    <col min="2825" max="3074" width="8.7109375" style="46"/>
    <col min="3075" max="3075" width="37.7109375" style="46" customWidth="1"/>
    <col min="3076" max="3077" width="14.28515625" style="46" customWidth="1"/>
    <col min="3078" max="3078" width="13.5703125" style="46" customWidth="1"/>
    <col min="3079" max="3079" width="15.7109375" style="46" customWidth="1"/>
    <col min="3080" max="3080" width="15.5703125" style="46" customWidth="1"/>
    <col min="3081" max="3330" width="8.7109375" style="46"/>
    <col min="3331" max="3331" width="37.7109375" style="46" customWidth="1"/>
    <col min="3332" max="3333" width="14.28515625" style="46" customWidth="1"/>
    <col min="3334" max="3334" width="13.5703125" style="46" customWidth="1"/>
    <col min="3335" max="3335" width="15.7109375" style="46" customWidth="1"/>
    <col min="3336" max="3336" width="15.5703125" style="46" customWidth="1"/>
    <col min="3337" max="3586" width="8.7109375" style="46"/>
    <col min="3587" max="3587" width="37.7109375" style="46" customWidth="1"/>
    <col min="3588" max="3589" width="14.28515625" style="46" customWidth="1"/>
    <col min="3590" max="3590" width="13.5703125" style="46" customWidth="1"/>
    <col min="3591" max="3591" width="15.7109375" style="46" customWidth="1"/>
    <col min="3592" max="3592" width="15.5703125" style="46" customWidth="1"/>
    <col min="3593" max="3842" width="8.7109375" style="46"/>
    <col min="3843" max="3843" width="37.7109375" style="46" customWidth="1"/>
    <col min="3844" max="3845" width="14.28515625" style="46" customWidth="1"/>
    <col min="3846" max="3846" width="13.5703125" style="46" customWidth="1"/>
    <col min="3847" max="3847" width="15.7109375" style="46" customWidth="1"/>
    <col min="3848" max="3848" width="15.5703125" style="46" customWidth="1"/>
    <col min="3849" max="4098" width="8.7109375" style="46"/>
    <col min="4099" max="4099" width="37.7109375" style="46" customWidth="1"/>
    <col min="4100" max="4101" width="14.28515625" style="46" customWidth="1"/>
    <col min="4102" max="4102" width="13.5703125" style="46" customWidth="1"/>
    <col min="4103" max="4103" width="15.7109375" style="46" customWidth="1"/>
    <col min="4104" max="4104" width="15.5703125" style="46" customWidth="1"/>
    <col min="4105" max="4354" width="8.7109375" style="46"/>
    <col min="4355" max="4355" width="37.7109375" style="46" customWidth="1"/>
    <col min="4356" max="4357" width="14.28515625" style="46" customWidth="1"/>
    <col min="4358" max="4358" width="13.5703125" style="46" customWidth="1"/>
    <col min="4359" max="4359" width="15.7109375" style="46" customWidth="1"/>
    <col min="4360" max="4360" width="15.5703125" style="46" customWidth="1"/>
    <col min="4361" max="4610" width="8.7109375" style="46"/>
    <col min="4611" max="4611" width="37.7109375" style="46" customWidth="1"/>
    <col min="4612" max="4613" width="14.28515625" style="46" customWidth="1"/>
    <col min="4614" max="4614" width="13.5703125" style="46" customWidth="1"/>
    <col min="4615" max="4615" width="15.7109375" style="46" customWidth="1"/>
    <col min="4616" max="4616" width="15.5703125" style="46" customWidth="1"/>
    <col min="4617" max="4866" width="8.7109375" style="46"/>
    <col min="4867" max="4867" width="37.7109375" style="46" customWidth="1"/>
    <col min="4868" max="4869" width="14.28515625" style="46" customWidth="1"/>
    <col min="4870" max="4870" width="13.5703125" style="46" customWidth="1"/>
    <col min="4871" max="4871" width="15.7109375" style="46" customWidth="1"/>
    <col min="4872" max="4872" width="15.5703125" style="46" customWidth="1"/>
    <col min="4873" max="5122" width="8.7109375" style="46"/>
    <col min="5123" max="5123" width="37.7109375" style="46" customWidth="1"/>
    <col min="5124" max="5125" width="14.28515625" style="46" customWidth="1"/>
    <col min="5126" max="5126" width="13.5703125" style="46" customWidth="1"/>
    <col min="5127" max="5127" width="15.7109375" style="46" customWidth="1"/>
    <col min="5128" max="5128" width="15.5703125" style="46" customWidth="1"/>
    <col min="5129" max="5378" width="8.7109375" style="46"/>
    <col min="5379" max="5379" width="37.7109375" style="46" customWidth="1"/>
    <col min="5380" max="5381" width="14.28515625" style="46" customWidth="1"/>
    <col min="5382" max="5382" width="13.5703125" style="46" customWidth="1"/>
    <col min="5383" max="5383" width="15.7109375" style="46" customWidth="1"/>
    <col min="5384" max="5384" width="15.5703125" style="46" customWidth="1"/>
    <col min="5385" max="5634" width="8.7109375" style="46"/>
    <col min="5635" max="5635" width="37.7109375" style="46" customWidth="1"/>
    <col min="5636" max="5637" width="14.28515625" style="46" customWidth="1"/>
    <col min="5638" max="5638" width="13.5703125" style="46" customWidth="1"/>
    <col min="5639" max="5639" width="15.7109375" style="46" customWidth="1"/>
    <col min="5640" max="5640" width="15.5703125" style="46" customWidth="1"/>
    <col min="5641" max="5890" width="8.7109375" style="46"/>
    <col min="5891" max="5891" width="37.7109375" style="46" customWidth="1"/>
    <col min="5892" max="5893" width="14.28515625" style="46" customWidth="1"/>
    <col min="5894" max="5894" width="13.5703125" style="46" customWidth="1"/>
    <col min="5895" max="5895" width="15.7109375" style="46" customWidth="1"/>
    <col min="5896" max="5896" width="15.5703125" style="46" customWidth="1"/>
    <col min="5897" max="6146" width="8.7109375" style="46"/>
    <col min="6147" max="6147" width="37.7109375" style="46" customWidth="1"/>
    <col min="6148" max="6149" width="14.28515625" style="46" customWidth="1"/>
    <col min="6150" max="6150" width="13.5703125" style="46" customWidth="1"/>
    <col min="6151" max="6151" width="15.7109375" style="46" customWidth="1"/>
    <col min="6152" max="6152" width="15.5703125" style="46" customWidth="1"/>
    <col min="6153" max="6402" width="8.7109375" style="46"/>
    <col min="6403" max="6403" width="37.7109375" style="46" customWidth="1"/>
    <col min="6404" max="6405" width="14.28515625" style="46" customWidth="1"/>
    <col min="6406" max="6406" width="13.5703125" style="46" customWidth="1"/>
    <col min="6407" max="6407" width="15.7109375" style="46" customWidth="1"/>
    <col min="6408" max="6408" width="15.5703125" style="46" customWidth="1"/>
    <col min="6409" max="6658" width="8.7109375" style="46"/>
    <col min="6659" max="6659" width="37.7109375" style="46" customWidth="1"/>
    <col min="6660" max="6661" width="14.28515625" style="46" customWidth="1"/>
    <col min="6662" max="6662" width="13.5703125" style="46" customWidth="1"/>
    <col min="6663" max="6663" width="15.7109375" style="46" customWidth="1"/>
    <col min="6664" max="6664" width="15.5703125" style="46" customWidth="1"/>
    <col min="6665" max="6914" width="8.7109375" style="46"/>
    <col min="6915" max="6915" width="37.7109375" style="46" customWidth="1"/>
    <col min="6916" max="6917" width="14.28515625" style="46" customWidth="1"/>
    <col min="6918" max="6918" width="13.5703125" style="46" customWidth="1"/>
    <col min="6919" max="6919" width="15.7109375" style="46" customWidth="1"/>
    <col min="6920" max="6920" width="15.5703125" style="46" customWidth="1"/>
    <col min="6921" max="7170" width="8.7109375" style="46"/>
    <col min="7171" max="7171" width="37.7109375" style="46" customWidth="1"/>
    <col min="7172" max="7173" width="14.28515625" style="46" customWidth="1"/>
    <col min="7174" max="7174" width="13.5703125" style="46" customWidth="1"/>
    <col min="7175" max="7175" width="15.7109375" style="46" customWidth="1"/>
    <col min="7176" max="7176" width="15.5703125" style="46" customWidth="1"/>
    <col min="7177" max="7426" width="8.7109375" style="46"/>
    <col min="7427" max="7427" width="37.7109375" style="46" customWidth="1"/>
    <col min="7428" max="7429" width="14.28515625" style="46" customWidth="1"/>
    <col min="7430" max="7430" width="13.5703125" style="46" customWidth="1"/>
    <col min="7431" max="7431" width="15.7109375" style="46" customWidth="1"/>
    <col min="7432" max="7432" width="15.5703125" style="46" customWidth="1"/>
    <col min="7433" max="7682" width="8.7109375" style="46"/>
    <col min="7683" max="7683" width="37.7109375" style="46" customWidth="1"/>
    <col min="7684" max="7685" width="14.28515625" style="46" customWidth="1"/>
    <col min="7686" max="7686" width="13.5703125" style="46" customWidth="1"/>
    <col min="7687" max="7687" width="15.7109375" style="46" customWidth="1"/>
    <col min="7688" max="7688" width="15.5703125" style="46" customWidth="1"/>
    <col min="7689" max="7938" width="8.7109375" style="46"/>
    <col min="7939" max="7939" width="37.7109375" style="46" customWidth="1"/>
    <col min="7940" max="7941" width="14.28515625" style="46" customWidth="1"/>
    <col min="7942" max="7942" width="13.5703125" style="46" customWidth="1"/>
    <col min="7943" max="7943" width="15.7109375" style="46" customWidth="1"/>
    <col min="7944" max="7944" width="15.5703125" style="46" customWidth="1"/>
    <col min="7945" max="8194" width="8.7109375" style="46"/>
    <col min="8195" max="8195" width="37.7109375" style="46" customWidth="1"/>
    <col min="8196" max="8197" width="14.28515625" style="46" customWidth="1"/>
    <col min="8198" max="8198" width="13.5703125" style="46" customWidth="1"/>
    <col min="8199" max="8199" width="15.7109375" style="46" customWidth="1"/>
    <col min="8200" max="8200" width="15.5703125" style="46" customWidth="1"/>
    <col min="8201" max="8450" width="8.7109375" style="46"/>
    <col min="8451" max="8451" width="37.7109375" style="46" customWidth="1"/>
    <col min="8452" max="8453" width="14.28515625" style="46" customWidth="1"/>
    <col min="8454" max="8454" width="13.5703125" style="46" customWidth="1"/>
    <col min="8455" max="8455" width="15.7109375" style="46" customWidth="1"/>
    <col min="8456" max="8456" width="15.5703125" style="46" customWidth="1"/>
    <col min="8457" max="8706" width="8.7109375" style="46"/>
    <col min="8707" max="8707" width="37.7109375" style="46" customWidth="1"/>
    <col min="8708" max="8709" width="14.28515625" style="46" customWidth="1"/>
    <col min="8710" max="8710" width="13.5703125" style="46" customWidth="1"/>
    <col min="8711" max="8711" width="15.7109375" style="46" customWidth="1"/>
    <col min="8712" max="8712" width="15.5703125" style="46" customWidth="1"/>
    <col min="8713" max="8962" width="8.7109375" style="46"/>
    <col min="8963" max="8963" width="37.7109375" style="46" customWidth="1"/>
    <col min="8964" max="8965" width="14.28515625" style="46" customWidth="1"/>
    <col min="8966" max="8966" width="13.5703125" style="46" customWidth="1"/>
    <col min="8967" max="8967" width="15.7109375" style="46" customWidth="1"/>
    <col min="8968" max="8968" width="15.5703125" style="46" customWidth="1"/>
    <col min="8969" max="9218" width="8.7109375" style="46"/>
    <col min="9219" max="9219" width="37.7109375" style="46" customWidth="1"/>
    <col min="9220" max="9221" width="14.28515625" style="46" customWidth="1"/>
    <col min="9222" max="9222" width="13.5703125" style="46" customWidth="1"/>
    <col min="9223" max="9223" width="15.7109375" style="46" customWidth="1"/>
    <col min="9224" max="9224" width="15.5703125" style="46" customWidth="1"/>
    <col min="9225" max="9474" width="8.7109375" style="46"/>
    <col min="9475" max="9475" width="37.7109375" style="46" customWidth="1"/>
    <col min="9476" max="9477" width="14.28515625" style="46" customWidth="1"/>
    <col min="9478" max="9478" width="13.5703125" style="46" customWidth="1"/>
    <col min="9479" max="9479" width="15.7109375" style="46" customWidth="1"/>
    <col min="9480" max="9480" width="15.5703125" style="46" customWidth="1"/>
    <col min="9481" max="9730" width="8.7109375" style="46"/>
    <col min="9731" max="9731" width="37.7109375" style="46" customWidth="1"/>
    <col min="9732" max="9733" width="14.28515625" style="46" customWidth="1"/>
    <col min="9734" max="9734" width="13.5703125" style="46" customWidth="1"/>
    <col min="9735" max="9735" width="15.7109375" style="46" customWidth="1"/>
    <col min="9736" max="9736" width="15.5703125" style="46" customWidth="1"/>
    <col min="9737" max="9986" width="8.7109375" style="46"/>
    <col min="9987" max="9987" width="37.7109375" style="46" customWidth="1"/>
    <col min="9988" max="9989" width="14.28515625" style="46" customWidth="1"/>
    <col min="9990" max="9990" width="13.5703125" style="46" customWidth="1"/>
    <col min="9991" max="9991" width="15.7109375" style="46" customWidth="1"/>
    <col min="9992" max="9992" width="15.5703125" style="46" customWidth="1"/>
    <col min="9993" max="10242" width="8.7109375" style="46"/>
    <col min="10243" max="10243" width="37.7109375" style="46" customWidth="1"/>
    <col min="10244" max="10245" width="14.28515625" style="46" customWidth="1"/>
    <col min="10246" max="10246" width="13.5703125" style="46" customWidth="1"/>
    <col min="10247" max="10247" width="15.7109375" style="46" customWidth="1"/>
    <col min="10248" max="10248" width="15.5703125" style="46" customWidth="1"/>
    <col min="10249" max="10498" width="8.7109375" style="46"/>
    <col min="10499" max="10499" width="37.7109375" style="46" customWidth="1"/>
    <col min="10500" max="10501" width="14.28515625" style="46" customWidth="1"/>
    <col min="10502" max="10502" width="13.5703125" style="46" customWidth="1"/>
    <col min="10503" max="10503" width="15.7109375" style="46" customWidth="1"/>
    <col min="10504" max="10504" width="15.5703125" style="46" customWidth="1"/>
    <col min="10505" max="10754" width="8.7109375" style="46"/>
    <col min="10755" max="10755" width="37.7109375" style="46" customWidth="1"/>
    <col min="10756" max="10757" width="14.28515625" style="46" customWidth="1"/>
    <col min="10758" max="10758" width="13.5703125" style="46" customWidth="1"/>
    <col min="10759" max="10759" width="15.7109375" style="46" customWidth="1"/>
    <col min="10760" max="10760" width="15.5703125" style="46" customWidth="1"/>
    <col min="10761" max="11010" width="8.7109375" style="46"/>
    <col min="11011" max="11011" width="37.7109375" style="46" customWidth="1"/>
    <col min="11012" max="11013" width="14.28515625" style="46" customWidth="1"/>
    <col min="11014" max="11014" width="13.5703125" style="46" customWidth="1"/>
    <col min="11015" max="11015" width="15.7109375" style="46" customWidth="1"/>
    <col min="11016" max="11016" width="15.5703125" style="46" customWidth="1"/>
    <col min="11017" max="11266" width="8.7109375" style="46"/>
    <col min="11267" max="11267" width="37.7109375" style="46" customWidth="1"/>
    <col min="11268" max="11269" width="14.28515625" style="46" customWidth="1"/>
    <col min="11270" max="11270" width="13.5703125" style="46" customWidth="1"/>
    <col min="11271" max="11271" width="15.7109375" style="46" customWidth="1"/>
    <col min="11272" max="11272" width="15.5703125" style="46" customWidth="1"/>
    <col min="11273" max="11522" width="8.7109375" style="46"/>
    <col min="11523" max="11523" width="37.7109375" style="46" customWidth="1"/>
    <col min="11524" max="11525" width="14.28515625" style="46" customWidth="1"/>
    <col min="11526" max="11526" width="13.5703125" style="46" customWidth="1"/>
    <col min="11527" max="11527" width="15.7109375" style="46" customWidth="1"/>
    <col min="11528" max="11528" width="15.5703125" style="46" customWidth="1"/>
    <col min="11529" max="11778" width="8.7109375" style="46"/>
    <col min="11779" max="11779" width="37.7109375" style="46" customWidth="1"/>
    <col min="11780" max="11781" width="14.28515625" style="46" customWidth="1"/>
    <col min="11782" max="11782" width="13.5703125" style="46" customWidth="1"/>
    <col min="11783" max="11783" width="15.7109375" style="46" customWidth="1"/>
    <col min="11784" max="11784" width="15.5703125" style="46" customWidth="1"/>
    <col min="11785" max="12034" width="8.7109375" style="46"/>
    <col min="12035" max="12035" width="37.7109375" style="46" customWidth="1"/>
    <col min="12036" max="12037" width="14.28515625" style="46" customWidth="1"/>
    <col min="12038" max="12038" width="13.5703125" style="46" customWidth="1"/>
    <col min="12039" max="12039" width="15.7109375" style="46" customWidth="1"/>
    <col min="12040" max="12040" width="15.5703125" style="46" customWidth="1"/>
    <col min="12041" max="12290" width="8.7109375" style="46"/>
    <col min="12291" max="12291" width="37.7109375" style="46" customWidth="1"/>
    <col min="12292" max="12293" width="14.28515625" style="46" customWidth="1"/>
    <col min="12294" max="12294" width="13.5703125" style="46" customWidth="1"/>
    <col min="12295" max="12295" width="15.7109375" style="46" customWidth="1"/>
    <col min="12296" max="12296" width="15.5703125" style="46" customWidth="1"/>
    <col min="12297" max="12546" width="8.7109375" style="46"/>
    <col min="12547" max="12547" width="37.7109375" style="46" customWidth="1"/>
    <col min="12548" max="12549" width="14.28515625" style="46" customWidth="1"/>
    <col min="12550" max="12550" width="13.5703125" style="46" customWidth="1"/>
    <col min="12551" max="12551" width="15.7109375" style="46" customWidth="1"/>
    <col min="12552" max="12552" width="15.5703125" style="46" customWidth="1"/>
    <col min="12553" max="12802" width="8.7109375" style="46"/>
    <col min="12803" max="12803" width="37.7109375" style="46" customWidth="1"/>
    <col min="12804" max="12805" width="14.28515625" style="46" customWidth="1"/>
    <col min="12806" max="12806" width="13.5703125" style="46" customWidth="1"/>
    <col min="12807" max="12807" width="15.7109375" style="46" customWidth="1"/>
    <col min="12808" max="12808" width="15.5703125" style="46" customWidth="1"/>
    <col min="12809" max="13058" width="8.7109375" style="46"/>
    <col min="13059" max="13059" width="37.7109375" style="46" customWidth="1"/>
    <col min="13060" max="13061" width="14.28515625" style="46" customWidth="1"/>
    <col min="13062" max="13062" width="13.5703125" style="46" customWidth="1"/>
    <col min="13063" max="13063" width="15.7109375" style="46" customWidth="1"/>
    <col min="13064" max="13064" width="15.5703125" style="46" customWidth="1"/>
    <col min="13065" max="13314" width="8.7109375" style="46"/>
    <col min="13315" max="13315" width="37.7109375" style="46" customWidth="1"/>
    <col min="13316" max="13317" width="14.28515625" style="46" customWidth="1"/>
    <col min="13318" max="13318" width="13.5703125" style="46" customWidth="1"/>
    <col min="13319" max="13319" width="15.7109375" style="46" customWidth="1"/>
    <col min="13320" max="13320" width="15.5703125" style="46" customWidth="1"/>
    <col min="13321" max="13570" width="8.7109375" style="46"/>
    <col min="13571" max="13571" width="37.7109375" style="46" customWidth="1"/>
    <col min="13572" max="13573" width="14.28515625" style="46" customWidth="1"/>
    <col min="13574" max="13574" width="13.5703125" style="46" customWidth="1"/>
    <col min="13575" max="13575" width="15.7109375" style="46" customWidth="1"/>
    <col min="13576" max="13576" width="15.5703125" style="46" customWidth="1"/>
    <col min="13577" max="13826" width="8.7109375" style="46"/>
    <col min="13827" max="13827" width="37.7109375" style="46" customWidth="1"/>
    <col min="13828" max="13829" width="14.28515625" style="46" customWidth="1"/>
    <col min="13830" max="13830" width="13.5703125" style="46" customWidth="1"/>
    <col min="13831" max="13831" width="15.7109375" style="46" customWidth="1"/>
    <col min="13832" max="13832" width="15.5703125" style="46" customWidth="1"/>
    <col min="13833" max="14082" width="8.7109375" style="46"/>
    <col min="14083" max="14083" width="37.7109375" style="46" customWidth="1"/>
    <col min="14084" max="14085" width="14.28515625" style="46" customWidth="1"/>
    <col min="14086" max="14086" width="13.5703125" style="46" customWidth="1"/>
    <col min="14087" max="14087" width="15.7109375" style="46" customWidth="1"/>
    <col min="14088" max="14088" width="15.5703125" style="46" customWidth="1"/>
    <col min="14089" max="14338" width="8.7109375" style="46"/>
    <col min="14339" max="14339" width="37.7109375" style="46" customWidth="1"/>
    <col min="14340" max="14341" width="14.28515625" style="46" customWidth="1"/>
    <col min="14342" max="14342" width="13.5703125" style="46" customWidth="1"/>
    <col min="14343" max="14343" width="15.7109375" style="46" customWidth="1"/>
    <col min="14344" max="14344" width="15.5703125" style="46" customWidth="1"/>
    <col min="14345" max="14594" width="8.7109375" style="46"/>
    <col min="14595" max="14595" width="37.7109375" style="46" customWidth="1"/>
    <col min="14596" max="14597" width="14.28515625" style="46" customWidth="1"/>
    <col min="14598" max="14598" width="13.5703125" style="46" customWidth="1"/>
    <col min="14599" max="14599" width="15.7109375" style="46" customWidth="1"/>
    <col min="14600" max="14600" width="15.5703125" style="46" customWidth="1"/>
    <col min="14601" max="14850" width="8.7109375" style="46"/>
    <col min="14851" max="14851" width="37.7109375" style="46" customWidth="1"/>
    <col min="14852" max="14853" width="14.28515625" style="46" customWidth="1"/>
    <col min="14854" max="14854" width="13.5703125" style="46" customWidth="1"/>
    <col min="14855" max="14855" width="15.7109375" style="46" customWidth="1"/>
    <col min="14856" max="14856" width="15.5703125" style="46" customWidth="1"/>
    <col min="14857" max="15106" width="8.7109375" style="46"/>
    <col min="15107" max="15107" width="37.7109375" style="46" customWidth="1"/>
    <col min="15108" max="15109" width="14.28515625" style="46" customWidth="1"/>
    <col min="15110" max="15110" width="13.5703125" style="46" customWidth="1"/>
    <col min="15111" max="15111" width="15.7109375" style="46" customWidth="1"/>
    <col min="15112" max="15112" width="15.5703125" style="46" customWidth="1"/>
    <col min="15113" max="15362" width="8.7109375" style="46"/>
    <col min="15363" max="15363" width="37.7109375" style="46" customWidth="1"/>
    <col min="15364" max="15365" width="14.28515625" style="46" customWidth="1"/>
    <col min="15366" max="15366" width="13.5703125" style="46" customWidth="1"/>
    <col min="15367" max="15367" width="15.7109375" style="46" customWidth="1"/>
    <col min="15368" max="15368" width="15.5703125" style="46" customWidth="1"/>
    <col min="15369" max="15618" width="8.7109375" style="46"/>
    <col min="15619" max="15619" width="37.7109375" style="46" customWidth="1"/>
    <col min="15620" max="15621" width="14.28515625" style="46" customWidth="1"/>
    <col min="15622" max="15622" width="13.5703125" style="46" customWidth="1"/>
    <col min="15623" max="15623" width="15.7109375" style="46" customWidth="1"/>
    <col min="15624" max="15624" width="15.5703125" style="46" customWidth="1"/>
    <col min="15625" max="15874" width="8.7109375" style="46"/>
    <col min="15875" max="15875" width="37.7109375" style="46" customWidth="1"/>
    <col min="15876" max="15877" width="14.28515625" style="46" customWidth="1"/>
    <col min="15878" max="15878" width="13.5703125" style="46" customWidth="1"/>
    <col min="15879" max="15879" width="15.7109375" style="46" customWidth="1"/>
    <col min="15880" max="15880" width="15.5703125" style="46" customWidth="1"/>
    <col min="15881" max="16130" width="8.7109375" style="46"/>
    <col min="16131" max="16131" width="37.7109375" style="46" customWidth="1"/>
    <col min="16132" max="16133" width="14.28515625" style="46" customWidth="1"/>
    <col min="16134" max="16134" width="13.5703125" style="46" customWidth="1"/>
    <col min="16135" max="16135" width="15.7109375" style="46" customWidth="1"/>
    <col min="16136" max="16136" width="15.5703125" style="46" customWidth="1"/>
    <col min="16137" max="16384" width="8.7109375" style="46"/>
  </cols>
  <sheetData>
    <row r="1" spans="2:8">
      <c r="B1" s="380"/>
      <c r="C1" s="380"/>
      <c r="D1" s="364" t="e" vm="1">
        <v>#VALUE!</v>
      </c>
    </row>
    <row r="2" spans="2:8">
      <c r="B2" s="380"/>
      <c r="C2" s="380"/>
      <c r="D2" s="364"/>
    </row>
    <row r="3" spans="2:8">
      <c r="B3" s="380"/>
      <c r="C3" s="380"/>
      <c r="D3" s="364"/>
    </row>
    <row r="4" spans="2:8">
      <c r="B4" s="380"/>
      <c r="C4" s="380"/>
      <c r="D4" s="364"/>
    </row>
    <row r="5" spans="2:8" ht="24" customHeight="1">
      <c r="B5" s="42" t="str">
        <f>'Teine 14'!B5</f>
        <v>Koolilõuna 31.03-04.04.2025</v>
      </c>
      <c r="C5" s="43"/>
      <c r="D5" s="365"/>
      <c r="E5" s="45"/>
    </row>
    <row r="6" spans="2:8" ht="24" customHeight="1">
      <c r="B6" s="21" t="s">
        <v>0</v>
      </c>
      <c r="C6" s="47"/>
      <c r="D6" s="48" t="s">
        <v>1</v>
      </c>
      <c r="E6" s="48" t="s">
        <v>2</v>
      </c>
      <c r="F6" s="48" t="s">
        <v>3</v>
      </c>
      <c r="G6" s="48" t="s">
        <v>4</v>
      </c>
      <c r="H6" s="48" t="s">
        <v>5</v>
      </c>
    </row>
    <row r="7" spans="2:8" ht="17.25" customHeight="1">
      <c r="B7" s="37" t="s">
        <v>6</v>
      </c>
      <c r="C7" s="131" t="str">
        <f>'Teine 14'!C7</f>
        <v>Kalkuni-köögiviljakaste (G, L)</v>
      </c>
      <c r="D7" s="49">
        <v>75</v>
      </c>
      <c r="E7" s="49">
        <f>D7*'Teine 14'!E7/'Teine 14'!D7</f>
        <v>76.75</v>
      </c>
      <c r="F7" s="49">
        <f>D7*'Teine 14'!F7/'Teine 14'!D7</f>
        <v>5.5875000000000004</v>
      </c>
      <c r="G7" s="49">
        <f>D7*'Teine 14'!G7/'Teine 14'!D7</f>
        <v>3.7749999999999999</v>
      </c>
      <c r="H7" s="49">
        <f>D7*'Teine 14'!H7/'Teine 14'!D7</f>
        <v>4.7625000000000002</v>
      </c>
    </row>
    <row r="8" spans="2:8" ht="17.25" customHeight="1">
      <c r="B8" s="37" t="s">
        <v>15</v>
      </c>
      <c r="C8" s="131" t="str">
        <f>'Teine 14'!C8</f>
        <v>Koorene seenekaste (mahe) (G, L)</v>
      </c>
      <c r="D8" s="49">
        <v>75</v>
      </c>
      <c r="E8" s="49">
        <f>D8*'Teine 14'!E8/'Teine 14'!D8</f>
        <v>73.125</v>
      </c>
      <c r="F8" s="49">
        <f>D8*'Teine 14'!F8/'Teine 14'!D8</f>
        <v>5.8125</v>
      </c>
      <c r="G8" s="49">
        <f>D8*'Teine 14'!G8/'Teine 14'!D8</f>
        <v>4.3375000000000004</v>
      </c>
      <c r="H8" s="49">
        <f>D8*'Teine 14'!H8/'Teine 14'!D8</f>
        <v>2.6749999999999998</v>
      </c>
    </row>
    <row r="9" spans="2:8">
      <c r="B9" s="40"/>
      <c r="C9" s="131" t="str">
        <f>'Teine 14'!C9</f>
        <v>Tatar, keedetud</v>
      </c>
      <c r="D9" s="51">
        <v>100</v>
      </c>
      <c r="E9" s="49">
        <f>D9*'Teine 14'!E9/'Teine 14'!D9</f>
        <v>80.59999999999998</v>
      </c>
      <c r="F9" s="49">
        <f>D9*'Teine 14'!F9/'Teine 14'!D9</f>
        <v>16.975000000000001</v>
      </c>
      <c r="G9" s="49">
        <f>D9*'Teine 14'!G9/'Teine 14'!D9</f>
        <v>0.5</v>
      </c>
      <c r="H9" s="49">
        <f>D9*'Teine 14'!H9/'Teine 14'!D9</f>
        <v>2.9750000000000001</v>
      </c>
    </row>
    <row r="10" spans="2:8" s="44" customFormat="1">
      <c r="B10" s="40"/>
      <c r="C10" s="131" t="str">
        <f>'Teine 14'!C10</f>
        <v>Kuskuss, keedetud (mahe) (G)</v>
      </c>
      <c r="D10" s="49">
        <v>100</v>
      </c>
      <c r="E10" s="49">
        <f>D10*'Teine 14'!E10/'Teine 14'!D10</f>
        <v>128.15299999999996</v>
      </c>
      <c r="F10" s="49">
        <f>D10*'Teine 14'!F10/'Teine 14'!D10</f>
        <v>27.158999999999995</v>
      </c>
      <c r="G10" s="49">
        <f>D10*'Teine 14'!G10/'Teine 14'!D10</f>
        <v>0.68899999999999995</v>
      </c>
      <c r="H10" s="49">
        <f>D10*'Teine 14'!H10/'Teine 14'!D10</f>
        <v>3.9359999999999995</v>
      </c>
    </row>
    <row r="11" spans="2:8">
      <c r="B11" s="40"/>
      <c r="C11" s="131" t="str">
        <f>'Teine 14'!C11</f>
        <v>Porgand, aurutatud</v>
      </c>
      <c r="D11" s="49">
        <v>100</v>
      </c>
      <c r="E11" s="49">
        <f>D11*'Teine 14'!E11/'Teine 14'!D11</f>
        <v>34.472999999999999</v>
      </c>
      <c r="F11" s="49">
        <f>D11*'Teine 14'!F11/'Teine 14'!D11</f>
        <v>9.0440000000000005</v>
      </c>
      <c r="G11" s="49">
        <f>D11*'Teine 14'!G11/'Teine 14'!D11</f>
        <v>0.21299999999999999</v>
      </c>
      <c r="H11" s="49">
        <f>D11*'Teine 14'!H11/'Teine 14'!D11</f>
        <v>0.63800000000000001</v>
      </c>
    </row>
    <row r="12" spans="2:8">
      <c r="B12" s="40"/>
      <c r="C12" s="131" t="str">
        <f>'Teine 14'!C12</f>
        <v>Külm jogurtikaste (L)</v>
      </c>
      <c r="D12" s="49">
        <v>50</v>
      </c>
      <c r="E12" s="49">
        <f>D12*'Teine 14'!E12/'Teine 14'!D12</f>
        <v>20.558500000000002</v>
      </c>
      <c r="F12" s="49">
        <f>D12*'Teine 14'!F12/'Teine 14'!D12</f>
        <v>2.7290000000000001</v>
      </c>
      <c r="G12" s="49">
        <f>D12*'Teine 14'!G12/'Teine 14'!D12</f>
        <v>0.2455</v>
      </c>
      <c r="H12" s="49">
        <f>D12*'Teine 14'!H12/'Teine 14'!D12</f>
        <v>1.9</v>
      </c>
    </row>
    <row r="13" spans="2:8">
      <c r="B13" s="40"/>
      <c r="C13" s="131" t="str">
        <f>'Teine 14'!C13</f>
        <v>Peedi-küüslaugusalat</v>
      </c>
      <c r="D13" s="49">
        <v>50</v>
      </c>
      <c r="E13" s="49">
        <f>D13*'Teine 14'!E13/'Teine 14'!D13</f>
        <v>20.9</v>
      </c>
      <c r="F13" s="49">
        <f>D13*'Teine 14'!F13/'Teine 14'!D13</f>
        <v>4.7975000000000003</v>
      </c>
      <c r="G13" s="49">
        <f>D13*'Teine 14'!G13/'Teine 14'!D13</f>
        <v>9.849999999999999E-2</v>
      </c>
      <c r="H13" s="49">
        <f>D13*'Teine 14'!H13/'Teine 14'!D13</f>
        <v>0.85549999999999993</v>
      </c>
    </row>
    <row r="14" spans="2:8">
      <c r="B14" s="40"/>
      <c r="C14" s="131" t="str">
        <f>'Teine 14'!C14</f>
        <v>Hiina kapsas, tomat, redis (mahe)</v>
      </c>
      <c r="D14" s="49">
        <v>30</v>
      </c>
      <c r="E14" s="49">
        <f>D14*'Teine 14'!E14/'Teine 14'!D14</f>
        <v>5.0700000000000012</v>
      </c>
      <c r="F14" s="49">
        <f>D14*'Teine 14'!F14/'Teine 14'!D14</f>
        <v>1.1000000000000001</v>
      </c>
      <c r="G14" s="49">
        <f>D14*'Teine 14'!G14/'Teine 14'!D14</f>
        <v>0.05</v>
      </c>
      <c r="H14" s="49">
        <f>D14*'Teine 14'!H14/'Teine 14'!D14</f>
        <v>0.26</v>
      </c>
    </row>
    <row r="15" spans="2:8">
      <c r="B15" s="40"/>
      <c r="C15" s="131" t="str">
        <f>'Teine 14'!C15</f>
        <v>Seemnesegu (mahe)</v>
      </c>
      <c r="D15" s="49">
        <v>10</v>
      </c>
      <c r="E15" s="49">
        <f>D15*'Teine 14'!E15/'Teine 14'!D15</f>
        <v>61.163499999999999</v>
      </c>
      <c r="F15" s="49">
        <f>D15*'Teine 14'!F15/'Teine 14'!D15</f>
        <v>1.2974999999999999</v>
      </c>
      <c r="G15" s="49">
        <f>D15*'Teine 14'!G15/'Teine 14'!D15</f>
        <v>5.3405000000000005</v>
      </c>
      <c r="H15" s="49">
        <f>D15*'Teine 14'!H15/'Teine 14'!D15</f>
        <v>2.5524999999999998</v>
      </c>
    </row>
    <row r="16" spans="2:8">
      <c r="B16" s="40"/>
      <c r="C16" s="136" t="s">
        <v>64</v>
      </c>
      <c r="D16" s="79">
        <v>25</v>
      </c>
      <c r="E16" s="49">
        <v>14.1</v>
      </c>
      <c r="F16" s="49">
        <v>1.22</v>
      </c>
      <c r="G16" s="49">
        <v>0.64</v>
      </c>
      <c r="H16" s="49">
        <v>0.86</v>
      </c>
    </row>
    <row r="17" spans="2:8">
      <c r="B17" s="40"/>
      <c r="C17" s="131" t="str">
        <f>'Teine 14'!C17</f>
        <v>Mahlajook (erinevad maitsed)</v>
      </c>
      <c r="D17" s="79">
        <v>25</v>
      </c>
      <c r="E17" s="49">
        <f>D17*'Teine 14'!E17/'Teine 14'!D17</f>
        <v>12.132200000000001</v>
      </c>
      <c r="F17" s="49">
        <f>D17*'Teine 14'!F17/'Teine 14'!D17</f>
        <v>2.9455</v>
      </c>
      <c r="G17" s="49">
        <f>D17*'Teine 14'!G17/'Teine 14'!D17</f>
        <v>1.2500000000000001E-2</v>
      </c>
      <c r="H17" s="49">
        <f>D17*'Teine 14'!H17/'Teine 14'!D17</f>
        <v>9.0749999999999997E-2</v>
      </c>
    </row>
    <row r="18" spans="2:8">
      <c r="B18" s="40"/>
      <c r="C18" s="131" t="str">
        <f>'Teine 14'!C18</f>
        <v>Joogijogurt R 1,5%, maitsestatud (L)</v>
      </c>
      <c r="D18" s="79">
        <v>25</v>
      </c>
      <c r="E18" s="49">
        <f>D18*'Teine 14'!E18/'Teine 14'!D18</f>
        <v>18.686499999999999</v>
      </c>
      <c r="F18" s="49">
        <f>D18*'Teine 14'!F18/'Teine 14'!D18</f>
        <v>3.0307499999999998</v>
      </c>
      <c r="G18" s="49">
        <f>D18*'Teine 14'!G18/'Teine 14'!D18</f>
        <v>0.375</v>
      </c>
      <c r="H18" s="49">
        <f>D18*'Teine 14'!H18/'Teine 14'!D18</f>
        <v>0.8</v>
      </c>
    </row>
    <row r="19" spans="2:8">
      <c r="B19" s="40"/>
      <c r="C19" s="131" t="str">
        <f>'Teine 14'!C19</f>
        <v>Tee, suhkruta</v>
      </c>
      <c r="D19" s="79">
        <v>50</v>
      </c>
      <c r="E19" s="49">
        <f>D19*'Teine 14'!E19/'Teine 14'!D19</f>
        <v>0.2</v>
      </c>
      <c r="F19" s="49">
        <f>D19*'Teine 14'!F19/'Teine 14'!D19</f>
        <v>0</v>
      </c>
      <c r="G19" s="49">
        <f>D19*'Teine 14'!G19/'Teine 14'!D19</f>
        <v>0</v>
      </c>
      <c r="H19" s="49">
        <f>D19*'Teine 14'!H19/'Teine 14'!D19</f>
        <v>0.05</v>
      </c>
    </row>
    <row r="20" spans="2:8">
      <c r="B20" s="40"/>
      <c r="C20" s="131" t="str">
        <f>'Teine 14'!C20</f>
        <v>Rukkileiva (3 sorti) - ja sepikutoodete valik  (G)</v>
      </c>
      <c r="D20" s="51">
        <v>50</v>
      </c>
      <c r="E20" s="49">
        <f>D20*'Teine 14'!E20/'Teine 14'!D20</f>
        <v>123.1</v>
      </c>
      <c r="F20" s="49">
        <f>D20*'Teine 14'!F20/'Teine 14'!D20</f>
        <v>26.15</v>
      </c>
      <c r="G20" s="49">
        <f>D20*'Teine 14'!G20/'Teine 14'!D20</f>
        <v>1</v>
      </c>
      <c r="H20" s="49">
        <f>D20*'Teine 14'!H20/'Teine 14'!D20</f>
        <v>3.5750000000000002</v>
      </c>
    </row>
    <row r="21" spans="2:8">
      <c r="B21" s="40"/>
      <c r="C21" s="136" t="s">
        <v>14</v>
      </c>
      <c r="D21" s="49">
        <v>50</v>
      </c>
      <c r="E21" s="49">
        <f>D21*'Teine 14'!E21/'Teine 14'!D21</f>
        <v>19.989999999999998</v>
      </c>
      <c r="F21" s="49">
        <f>D21*'Teine 14'!F21/'Teine 14'!D21</f>
        <v>5.97</v>
      </c>
      <c r="G21" s="49">
        <f>D21*'Teine 14'!G21/'Teine 14'!D21</f>
        <v>0</v>
      </c>
      <c r="H21" s="49">
        <f>D21*'Teine 14'!H21/'Teine 14'!D21</f>
        <v>0.15</v>
      </c>
    </row>
    <row r="22" spans="2:8" s="54" customFormat="1" ht="15.75">
      <c r="B22" s="26"/>
      <c r="C22" s="73" t="s">
        <v>7</v>
      </c>
      <c r="D22" s="102"/>
      <c r="E22" s="102">
        <f>SUM(E7:E21)</f>
        <v>689.00170000000003</v>
      </c>
      <c r="F22" s="102">
        <f t="shared" ref="F22:H22" si="0">SUM(F7:F21)</f>
        <v>113.81824999999998</v>
      </c>
      <c r="G22" s="102">
        <f t="shared" si="0"/>
        <v>17.276499999999999</v>
      </c>
      <c r="H22" s="102">
        <f t="shared" si="0"/>
        <v>26.080249999999996</v>
      </c>
    </row>
    <row r="23" spans="2:8" ht="24" customHeight="1">
      <c r="B23" s="21" t="s">
        <v>8</v>
      </c>
      <c r="C23" s="47"/>
      <c r="D23" s="48" t="s">
        <v>1</v>
      </c>
      <c r="E23" s="48" t="s">
        <v>2</v>
      </c>
      <c r="F23" s="48" t="s">
        <v>3</v>
      </c>
      <c r="G23" s="48" t="s">
        <v>4</v>
      </c>
      <c r="H23" s="48" t="s">
        <v>5</v>
      </c>
    </row>
    <row r="24" spans="2:8">
      <c r="B24" s="37" t="s">
        <v>6</v>
      </c>
      <c r="C24" s="80" t="str">
        <f>'Teine 14'!C24</f>
        <v>Värskekapsaborš veiselihaga</v>
      </c>
      <c r="D24" s="49">
        <v>150</v>
      </c>
      <c r="E24" s="50">
        <f>D24*'Teine 14'!E24/'Teine 14'!D24</f>
        <v>99</v>
      </c>
      <c r="F24" s="50">
        <f>D24*'Teine 14'!F24/'Teine 14'!D24</f>
        <v>7.6920000000000002</v>
      </c>
      <c r="G24" s="50">
        <f>D24*'Teine 14'!G24/'Teine 14'!D24</f>
        <v>4.7519999999999998</v>
      </c>
      <c r="H24" s="50">
        <f>D24*'Teine 14'!H24/'Teine 14'!D24</f>
        <v>5.484</v>
      </c>
    </row>
    <row r="25" spans="2:8">
      <c r="B25" s="37" t="s">
        <v>15</v>
      </c>
      <c r="C25" s="80" t="str">
        <f>'Teine 14'!C25</f>
        <v>Värskekapsaborš läätsedega</v>
      </c>
      <c r="D25" s="49">
        <v>150</v>
      </c>
      <c r="E25" s="50">
        <f>D25*'Teine 14'!E25/'Teine 14'!D25</f>
        <v>57.6</v>
      </c>
      <c r="F25" s="50">
        <f>D25*'Teine 14'!F25/'Teine 14'!D25</f>
        <v>9.9120000000000008</v>
      </c>
      <c r="G25" s="50">
        <f>D25*'Teine 14'!G25/'Teine 14'!D25</f>
        <v>0.23520000000000002</v>
      </c>
      <c r="H25" s="50">
        <f>D25*'Teine 14'!H25/'Teine 14'!D25</f>
        <v>2.6160000000000001</v>
      </c>
    </row>
    <row r="26" spans="2:8">
      <c r="B26" s="40"/>
      <c r="C26" s="80" t="str">
        <f>'Teine 14'!C26</f>
        <v>Hapukoor R 10% (L)</v>
      </c>
      <c r="D26" s="49">
        <v>30</v>
      </c>
      <c r="E26" s="50">
        <f>D26*'Teine 14'!E26/'Teine 14'!D26</f>
        <v>35.520000000000003</v>
      </c>
      <c r="F26" s="50">
        <f>D26*'Teine 14'!F26/'Teine 14'!D26</f>
        <v>1.2299999999999998</v>
      </c>
      <c r="G26" s="50">
        <f>D26*'Teine 14'!G26/'Teine 14'!D26</f>
        <v>3</v>
      </c>
      <c r="H26" s="50">
        <f>D26*'Teine 14'!H26/'Teine 14'!D26</f>
        <v>0.89999999999999991</v>
      </c>
    </row>
    <row r="27" spans="2:8">
      <c r="B27" s="40"/>
      <c r="C27" s="80" t="str">
        <f>'Teine 14'!C27</f>
        <v>Marjatarretis</v>
      </c>
      <c r="D27" s="49">
        <v>100</v>
      </c>
      <c r="E27" s="50">
        <f>D27*'Teine 14'!E27/'Teine 14'!D27</f>
        <v>149</v>
      </c>
      <c r="F27" s="50">
        <f>D27*'Teine 14'!F27/'Teine 14'!D27</f>
        <v>30.4</v>
      </c>
      <c r="G27" s="50">
        <f>D27*'Teine 14'!G27/'Teine 14'!D27</f>
        <v>1.95</v>
      </c>
      <c r="H27" s="50">
        <f>D27*'Teine 14'!H27/'Teine 14'!D27</f>
        <v>1.19</v>
      </c>
    </row>
    <row r="28" spans="2:8">
      <c r="B28" s="40"/>
      <c r="C28" s="80" t="str">
        <f>'Teine 14'!C28</f>
        <v>Jogurti-kamadessert marjakastmega (G, L)</v>
      </c>
      <c r="D28" s="49">
        <v>100</v>
      </c>
      <c r="E28" s="50">
        <f>D28*'Teine 14'!E28/'Teine 14'!D28</f>
        <v>132</v>
      </c>
      <c r="F28" s="50">
        <f>D28*'Teine 14'!F28/'Teine 14'!D28</f>
        <v>13</v>
      </c>
      <c r="G28" s="50">
        <f>D28*'Teine 14'!G28/'Teine 14'!D28</f>
        <v>7.09</v>
      </c>
      <c r="H28" s="50">
        <f>D28*'Teine 14'!H28/'Teine 14'!D28</f>
        <v>3.09</v>
      </c>
    </row>
    <row r="29" spans="2:8">
      <c r="B29" s="40"/>
      <c r="C29" s="136" t="s">
        <v>64</v>
      </c>
      <c r="D29" s="79">
        <v>25</v>
      </c>
      <c r="E29" s="49">
        <v>14.1</v>
      </c>
      <c r="F29" s="49">
        <v>1.22</v>
      </c>
      <c r="G29" s="49">
        <v>0.64</v>
      </c>
      <c r="H29" s="49">
        <v>0.86</v>
      </c>
    </row>
    <row r="30" spans="2:8">
      <c r="B30" s="40"/>
      <c r="C30" s="80" t="str">
        <f>'Teine 14'!C30</f>
        <v>Mahlajook (erinevad maitsed)</v>
      </c>
      <c r="D30" s="49">
        <v>25</v>
      </c>
      <c r="E30" s="50">
        <f>D30*'Teine 14'!E30/'Teine 14'!D30</f>
        <v>12.132200000000001</v>
      </c>
      <c r="F30" s="50">
        <f>D30*'Teine 14'!F30/'Teine 14'!D30</f>
        <v>2.9455</v>
      </c>
      <c r="G30" s="50">
        <f>D30*'Teine 14'!G30/'Teine 14'!D30</f>
        <v>1.2500000000000001E-2</v>
      </c>
      <c r="H30" s="50">
        <f>D30*'Teine 14'!H30/'Teine 14'!D30</f>
        <v>9.0749999999999997E-2</v>
      </c>
    </row>
    <row r="31" spans="2:8">
      <c r="B31" s="40"/>
      <c r="C31" s="80" t="str">
        <f>'Teine 14'!C31</f>
        <v>Joogijogurt R 1,5%, maitsestatud (L)</v>
      </c>
      <c r="D31" s="49">
        <v>25</v>
      </c>
      <c r="E31" s="50">
        <f>D31*'Teine 14'!E31/'Teine 14'!D31</f>
        <v>18.686499999999999</v>
      </c>
      <c r="F31" s="50">
        <f>D31*'Teine 14'!F31/'Teine 14'!D31</f>
        <v>3.0307499999999998</v>
      </c>
      <c r="G31" s="50">
        <f>D31*'Teine 14'!G31/'Teine 14'!D31</f>
        <v>0.375</v>
      </c>
      <c r="H31" s="50">
        <f>D31*'Teine 14'!H31/'Teine 14'!D31</f>
        <v>0.8</v>
      </c>
    </row>
    <row r="32" spans="2:8">
      <c r="B32" s="40"/>
      <c r="C32" s="80" t="str">
        <f>'Teine 14'!C32</f>
        <v>Tee, suhkruta</v>
      </c>
      <c r="D32" s="49">
        <v>50</v>
      </c>
      <c r="E32" s="50">
        <f>D32*'Teine 14'!E32/'Teine 14'!D32</f>
        <v>0.2</v>
      </c>
      <c r="F32" s="50">
        <f>D32*'Teine 14'!F32/'Teine 14'!D32</f>
        <v>0</v>
      </c>
      <c r="G32" s="50">
        <f>D32*'Teine 14'!G32/'Teine 14'!D32</f>
        <v>0</v>
      </c>
      <c r="H32" s="50">
        <f>D32*'Teine 14'!H32/'Teine 14'!D32</f>
        <v>0.05</v>
      </c>
    </row>
    <row r="33" spans="2:8">
      <c r="B33" s="40"/>
      <c r="C33" s="80" t="str">
        <f>'Teine 14'!C33</f>
        <v>Rukkileiva (3 sorti) - ja sepikutoodete valik  (G)</v>
      </c>
      <c r="D33" s="49">
        <v>50</v>
      </c>
      <c r="E33" s="50">
        <f>D33*'Teine 14'!E33/'Teine 14'!D33</f>
        <v>123.1</v>
      </c>
      <c r="F33" s="50">
        <f>D33*'Teine 14'!F33/'Teine 14'!D33</f>
        <v>26.15</v>
      </c>
      <c r="G33" s="50">
        <f>D33*'Teine 14'!G33/'Teine 14'!D33</f>
        <v>1</v>
      </c>
      <c r="H33" s="50">
        <f>D33*'Teine 14'!H33/'Teine 14'!D33</f>
        <v>3.5750000000000002</v>
      </c>
    </row>
    <row r="34" spans="2:8">
      <c r="B34" s="40"/>
      <c r="C34" s="80" t="s">
        <v>65</v>
      </c>
      <c r="D34" s="49">
        <v>50</v>
      </c>
      <c r="E34" s="50">
        <f>D34*'Teine 14'!E34/'Teine 14'!D34</f>
        <v>17.814</v>
      </c>
      <c r="F34" s="50">
        <f>D34*'Teine 14'!F34/'Teine 14'!D34</f>
        <v>4.5599999999999996</v>
      </c>
      <c r="G34" s="50">
        <f>D34*'Teine 14'!G34/'Teine 14'!D34</f>
        <v>0.05</v>
      </c>
      <c r="H34" s="50">
        <f>D34*'Teine 14'!H34/'Teine 14'!D34</f>
        <v>0.55000000000000004</v>
      </c>
    </row>
    <row r="35" spans="2:8" s="54" customFormat="1" ht="15.75">
      <c r="B35" s="26"/>
      <c r="C35" s="73" t="s">
        <v>7</v>
      </c>
      <c r="D35" s="53"/>
      <c r="E35" s="53">
        <f>SUM(E24:E34)</f>
        <v>659.1527000000001</v>
      </c>
      <c r="F35" s="53">
        <f t="shared" ref="F35:H35" si="1">SUM(F24:F34)</f>
        <v>100.14024999999998</v>
      </c>
      <c r="G35" s="53">
        <f t="shared" si="1"/>
        <v>19.104700000000001</v>
      </c>
      <c r="H35" s="53">
        <f t="shared" si="1"/>
        <v>19.205750000000002</v>
      </c>
    </row>
    <row r="36" spans="2:8" ht="24" customHeight="1">
      <c r="B36" s="21" t="s">
        <v>10</v>
      </c>
      <c r="C36" s="47"/>
      <c r="D36" s="48" t="s">
        <v>1</v>
      </c>
      <c r="E36" s="48" t="s">
        <v>2</v>
      </c>
      <c r="F36" s="48" t="s">
        <v>3</v>
      </c>
      <c r="G36" s="48" t="s">
        <v>4</v>
      </c>
      <c r="H36" s="48" t="s">
        <v>5</v>
      </c>
    </row>
    <row r="37" spans="2:8" ht="16.5" customHeight="1">
      <c r="B37" s="254" t="s">
        <v>6</v>
      </c>
      <c r="C37" s="255" t="str">
        <f>'Teine 14'!C37</f>
        <v>Ahjus küpsetatud broileri poolkoib BBQ-marinaadis (PT)</v>
      </c>
      <c r="D37" s="256">
        <v>50</v>
      </c>
      <c r="E37" s="257">
        <f>D37*'Teine 14'!E37/'Teine 14'!D37</f>
        <v>76.7</v>
      </c>
      <c r="F37" s="257">
        <f>D37*'Teine 14'!F37/'Teine 14'!D37</f>
        <v>1.29</v>
      </c>
      <c r="G37" s="257">
        <f>D37*'Teine 14'!G37/'Teine 14'!D37</f>
        <v>2.77</v>
      </c>
      <c r="H37" s="257">
        <f>D37*'Teine 14'!H37/'Teine 14'!D37</f>
        <v>11.6</v>
      </c>
    </row>
    <row r="38" spans="2:8">
      <c r="B38" s="37" t="s">
        <v>15</v>
      </c>
      <c r="C38" s="132" t="str">
        <f>'Teine 14'!C38</f>
        <v>Paneeritud blaklažaan (G, L, M, PT)</v>
      </c>
      <c r="D38" s="93">
        <v>50</v>
      </c>
      <c r="E38" s="50">
        <f>D38*'Teine 14'!E38/'Teine 14'!D38</f>
        <v>51.6</v>
      </c>
      <c r="F38" s="50">
        <f>D38*'Teine 14'!F38/'Teine 14'!D38</f>
        <v>8.81</v>
      </c>
      <c r="G38" s="50">
        <f>D38*'Teine 14'!G38/'Teine 14'!D38</f>
        <v>0.76500000000000001</v>
      </c>
      <c r="H38" s="50">
        <f>D38*'Teine 14'!H38/'Teine 14'!D38</f>
        <v>1.5</v>
      </c>
    </row>
    <row r="39" spans="2:8">
      <c r="B39" s="40"/>
      <c r="C39" s="132" t="str">
        <f>'Teine 14'!C39</f>
        <v>Kartulipuder (L)</v>
      </c>
      <c r="D39" s="93">
        <v>100</v>
      </c>
      <c r="E39" s="50">
        <f>D39*'Teine 14'!E39/'Teine 14'!D39</f>
        <v>76.534000000000006</v>
      </c>
      <c r="F39" s="50">
        <f>D39*'Teine 14'!F39/'Teine 14'!D39</f>
        <v>15.846</v>
      </c>
      <c r="G39" s="50">
        <f>D39*'Teine 14'!G39/'Teine 14'!D39</f>
        <v>0.61</v>
      </c>
      <c r="H39" s="50">
        <f>D39*'Teine 14'!H39/'Teine 14'!D39</f>
        <v>2.363</v>
      </c>
    </row>
    <row r="40" spans="2:8">
      <c r="B40" s="40"/>
      <c r="C40" s="132" t="str">
        <f>'Teine 14'!C40</f>
        <v>Riis, aurutatud (mahe)</v>
      </c>
      <c r="D40" s="93">
        <v>100</v>
      </c>
      <c r="E40" s="50">
        <f>D40*'Teine 14'!E40/'Teine 14'!D40</f>
        <v>128.66666666666666</v>
      </c>
      <c r="F40" s="50">
        <f>D40*'Teine 14'!F40/'Teine 14'!D40</f>
        <v>28.666666666666668</v>
      </c>
      <c r="G40" s="50">
        <f>D40*'Teine 14'!G40/'Teine 14'!D40</f>
        <v>0.26500000000000001</v>
      </c>
      <c r="H40" s="50">
        <f>D40*'Teine 14'!H40/'Teine 14'!D40</f>
        <v>2.5</v>
      </c>
    </row>
    <row r="41" spans="2:8">
      <c r="B41" s="40"/>
      <c r="C41" s="132" t="str">
        <f>'Teine 14'!C41</f>
        <v>Kapsas, röstitud</v>
      </c>
      <c r="D41" s="93">
        <v>100</v>
      </c>
      <c r="E41" s="50">
        <f>D41*'Teine 14'!E41/'Teine 14'!D41</f>
        <v>24.184000000000001</v>
      </c>
      <c r="F41" s="50">
        <f>D41*'Teine 14'!F41/'Teine 14'!D41</f>
        <v>5.56</v>
      </c>
      <c r="G41" s="50">
        <f>D41*'Teine 14'!G41/'Teine 14'!D41</f>
        <v>0.2</v>
      </c>
      <c r="H41" s="50">
        <f>D41*'Teine 14'!H41/'Teine 14'!D41</f>
        <v>1.1000000000000001</v>
      </c>
    </row>
    <row r="42" spans="2:8">
      <c r="B42" s="40"/>
      <c r="C42" s="132" t="str">
        <f>'Teine 14'!C42</f>
        <v>Tomatikaste</v>
      </c>
      <c r="D42" s="93">
        <v>50</v>
      </c>
      <c r="E42" s="50">
        <f>D42*'Teine 14'!E42/'Teine 14'!D42</f>
        <v>18.399999999999999</v>
      </c>
      <c r="F42" s="50">
        <f>D42*'Teine 14'!F42/'Teine 14'!D42</f>
        <v>3.96</v>
      </c>
      <c r="G42" s="50">
        <f>D42*'Teine 14'!G42/'Teine 14'!D42</f>
        <v>3.1E-2</v>
      </c>
      <c r="H42" s="50">
        <f>D42*'Teine 14'!H42/'Teine 14'!D42</f>
        <v>0.43099999999999999</v>
      </c>
    </row>
    <row r="43" spans="2:8">
      <c r="B43" s="40"/>
      <c r="C43" s="132" t="str">
        <f>'Teine 14'!C43</f>
        <v xml:space="preserve">Mahla-õlikaste </v>
      </c>
      <c r="D43" s="93">
        <v>10</v>
      </c>
      <c r="E43" s="50">
        <f>D43*'Teine 14'!E43/'Teine 14'!D43</f>
        <v>64.378799999999998</v>
      </c>
      <c r="F43" s="50">
        <f>D43*'Teine 14'!F43/'Teine 14'!D43</f>
        <v>0.19410000000000002</v>
      </c>
      <c r="G43" s="50">
        <f>D43*'Teine 14'!G43/'Teine 14'!D43</f>
        <v>7.0611000000000006</v>
      </c>
      <c r="H43" s="50">
        <f>D43*'Teine 14'!H43/'Teine 14'!D43</f>
        <v>2.7100000000000003E-2</v>
      </c>
    </row>
    <row r="44" spans="2:8">
      <c r="B44" s="40"/>
      <c r="C44" s="132" t="str">
        <f>'Teine 14'!C44</f>
        <v>Hiina kapsa salat spinatiga</v>
      </c>
      <c r="D44" s="58">
        <v>50</v>
      </c>
      <c r="E44" s="50">
        <f>D44*'Teine 14'!E44/'Teine 14'!D44</f>
        <v>7.1</v>
      </c>
      <c r="F44" s="50">
        <f>D44*'Teine 14'!F44/'Teine 14'!D44</f>
        <v>1.21</v>
      </c>
      <c r="G44" s="50">
        <f>D44*'Teine 14'!G44/'Teine 14'!D44</f>
        <v>0.08</v>
      </c>
      <c r="H44" s="50">
        <f>D44*'Teine 14'!H44/'Teine 14'!D44</f>
        <v>0.67</v>
      </c>
    </row>
    <row r="45" spans="2:8">
      <c r="B45" s="40"/>
      <c r="C45" s="132" t="str">
        <f>'Teine 14'!C45</f>
        <v>Porgand (mahe), mais, marineeritud kurk</v>
      </c>
      <c r="D45" s="118">
        <v>30</v>
      </c>
      <c r="E45" s="50">
        <f>D45*'Teine 14'!E45/'Teine 14'!D45</f>
        <v>13.507999999999999</v>
      </c>
      <c r="F45" s="50">
        <f>D45*'Teine 14'!F45/'Teine 14'!D45</f>
        <v>2.9950000000000006</v>
      </c>
      <c r="G45" s="50">
        <f>D45*'Teine 14'!G45/'Teine 14'!D45</f>
        <v>0.18000000000000005</v>
      </c>
      <c r="H45" s="50">
        <f>D45*'Teine 14'!H45/'Teine 14'!D45</f>
        <v>0.48000000000000004</v>
      </c>
    </row>
    <row r="46" spans="2:8">
      <c r="B46" s="40"/>
      <c r="C46" s="132" t="str">
        <f>'Teine 14'!C46</f>
        <v>Seemnesegu (mahe)</v>
      </c>
      <c r="D46" s="49">
        <v>10</v>
      </c>
      <c r="E46" s="50">
        <f>D46*'Teine 14'!E46/'Teine 14'!D46</f>
        <v>61.163499999999999</v>
      </c>
      <c r="F46" s="50">
        <f>D46*'Teine 14'!F46/'Teine 14'!D46</f>
        <v>1.2975000000000001</v>
      </c>
      <c r="G46" s="50">
        <f>D46*'Teine 14'!G46/'Teine 14'!D46</f>
        <v>5.3405000000000005</v>
      </c>
      <c r="H46" s="50">
        <f>D46*'Teine 14'!H46/'Teine 14'!D46</f>
        <v>2.5525000000000002</v>
      </c>
    </row>
    <row r="47" spans="2:8">
      <c r="B47" s="40"/>
      <c r="C47" s="136" t="s">
        <v>64</v>
      </c>
      <c r="D47" s="79">
        <v>25</v>
      </c>
      <c r="E47" s="49">
        <v>14.1</v>
      </c>
      <c r="F47" s="49">
        <v>1.22</v>
      </c>
      <c r="G47" s="49">
        <v>0.64</v>
      </c>
      <c r="H47" s="49">
        <v>0.86</v>
      </c>
    </row>
    <row r="48" spans="2:8">
      <c r="B48" s="40"/>
      <c r="C48" s="132" t="str">
        <f>'Teine 14'!C48</f>
        <v>Mahlajook (erinevad maitsed)</v>
      </c>
      <c r="D48" s="49">
        <v>25</v>
      </c>
      <c r="E48" s="50">
        <f>D48*'Teine 14'!E48/'Teine 14'!D48</f>
        <v>12.132200000000001</v>
      </c>
      <c r="F48" s="50">
        <f>D48*'Teine 14'!F48/'Teine 14'!D48</f>
        <v>2.9455</v>
      </c>
      <c r="G48" s="50">
        <f>D48*'Teine 14'!G48/'Teine 14'!D48</f>
        <v>1.2500000000000001E-2</v>
      </c>
      <c r="H48" s="50">
        <f>D48*'Teine 14'!H48/'Teine 14'!D48</f>
        <v>9.0749999999999997E-2</v>
      </c>
    </row>
    <row r="49" spans="2:8">
      <c r="B49" s="40"/>
      <c r="C49" s="132" t="str">
        <f>'Teine 14'!C49</f>
        <v>Joogijogurt R 1,5%, maitsestatud (L)</v>
      </c>
      <c r="D49" s="49">
        <v>25</v>
      </c>
      <c r="E49" s="50">
        <f>D49*'Teine 14'!E49/'Teine 14'!D49</f>
        <v>18.686499999999999</v>
      </c>
      <c r="F49" s="50">
        <f>D49*'Teine 14'!F49/'Teine 14'!D49</f>
        <v>3.0307499999999998</v>
      </c>
      <c r="G49" s="50">
        <f>D49*'Teine 14'!G49/'Teine 14'!D49</f>
        <v>0.375</v>
      </c>
      <c r="H49" s="50">
        <f>D49*'Teine 14'!H49/'Teine 14'!D49</f>
        <v>0.8</v>
      </c>
    </row>
    <row r="50" spans="2:8">
      <c r="B50" s="40"/>
      <c r="C50" s="132" t="str">
        <f>'Teine 14'!C50</f>
        <v>Tee, suhkruta</v>
      </c>
      <c r="D50" s="79">
        <v>50</v>
      </c>
      <c r="E50" s="50">
        <f>D50*'Teine 14'!E50/'Teine 14'!D50</f>
        <v>0.2</v>
      </c>
      <c r="F50" s="50">
        <f>D50*'Teine 14'!F50/'Teine 14'!D50</f>
        <v>0</v>
      </c>
      <c r="G50" s="50">
        <f>D50*'Teine 14'!G50/'Teine 14'!D50</f>
        <v>0</v>
      </c>
      <c r="H50" s="50">
        <f>D50*'Teine 14'!H50/'Teine 14'!D50</f>
        <v>0.05</v>
      </c>
    </row>
    <row r="51" spans="2:8">
      <c r="B51" s="40"/>
      <c r="C51" s="132" t="str">
        <f>'Teine 14'!C51</f>
        <v>Rukkileiva (3 sorti) - ja sepikutoodete valik  (G)</v>
      </c>
      <c r="D51" s="51">
        <v>50</v>
      </c>
      <c r="E51" s="50">
        <f>D51*'Teine 14'!E51/'Teine 14'!D51</f>
        <v>123.1</v>
      </c>
      <c r="F51" s="50">
        <f>D51*'Teine 14'!F51/'Teine 14'!D51</f>
        <v>26.15</v>
      </c>
      <c r="G51" s="50">
        <f>D51*'Teine 14'!G51/'Teine 14'!D51</f>
        <v>1</v>
      </c>
      <c r="H51" s="50">
        <f>D51*'Teine 14'!H51/'Teine 14'!D51</f>
        <v>3.5750000000000002</v>
      </c>
    </row>
    <row r="52" spans="2:8" ht="15.75">
      <c r="B52" s="55"/>
      <c r="C52" s="137" t="s">
        <v>38</v>
      </c>
      <c r="D52" s="119">
        <v>50</v>
      </c>
      <c r="E52" s="50">
        <f>D52*'Teine 14'!E52/'Teine 14'!D52</f>
        <v>24.038</v>
      </c>
      <c r="F52" s="50">
        <f>D52*'Teine 14'!F52/'Teine 14'!D52</f>
        <v>6.74</v>
      </c>
      <c r="G52" s="50">
        <f>D52*'Teine 14'!G52/'Teine 14'!D52</f>
        <v>0</v>
      </c>
      <c r="H52" s="50">
        <f>D52*'Teine 14'!H52/'Teine 14'!D52</f>
        <v>0</v>
      </c>
    </row>
    <row r="53" spans="2:8" s="54" customFormat="1" ht="15.75">
      <c r="B53" s="26"/>
      <c r="C53" s="91" t="s">
        <v>7</v>
      </c>
      <c r="D53" s="53"/>
      <c r="E53" s="53">
        <f>SUM(E37:E52)</f>
        <v>714.49166666666679</v>
      </c>
      <c r="F53" s="53">
        <f t="shared" ref="F53:H53" si="2">SUM(F37:F52)</f>
        <v>109.91551666666665</v>
      </c>
      <c r="G53" s="53">
        <f t="shared" si="2"/>
        <v>19.330100000000002</v>
      </c>
      <c r="H53" s="53">
        <f t="shared" si="2"/>
        <v>28.599350000000005</v>
      </c>
    </row>
    <row r="54" spans="2:8" ht="24" customHeight="1">
      <c r="B54" s="21" t="s">
        <v>11</v>
      </c>
      <c r="C54" s="47"/>
      <c r="D54" s="48" t="s">
        <v>1</v>
      </c>
      <c r="E54" s="48" t="s">
        <v>2</v>
      </c>
      <c r="F54" s="48" t="s">
        <v>3</v>
      </c>
      <c r="G54" s="48" t="s">
        <v>4</v>
      </c>
      <c r="H54" s="48" t="s">
        <v>5</v>
      </c>
    </row>
    <row r="55" spans="2:8">
      <c r="B55" s="37" t="s">
        <v>6</v>
      </c>
      <c r="C55" s="81" t="str">
        <f>'Teine 14'!C55</f>
        <v xml:space="preserve">Sealiha-köögiviljasupp </v>
      </c>
      <c r="D55" s="56">
        <v>150</v>
      </c>
      <c r="E55" s="49">
        <f>D55*'Teine 14'!E55/'Teine 14'!D55</f>
        <v>80.040000000000006</v>
      </c>
      <c r="F55" s="49">
        <f>D55*'Teine 14'!F55/'Teine 14'!D55</f>
        <v>7.8479999999999999</v>
      </c>
      <c r="G55" s="49">
        <f>D55*'Teine 14'!G55/'Teine 14'!D55</f>
        <v>2.8079999999999998</v>
      </c>
      <c r="H55" s="49">
        <f>D55*'Teine 14'!H55/'Teine 14'!D55</f>
        <v>4.4640000000000004</v>
      </c>
    </row>
    <row r="56" spans="2:8">
      <c r="B56" s="37" t="s">
        <v>15</v>
      </c>
      <c r="C56" s="81" t="str">
        <f>'Teine 14'!C56</f>
        <v>Aedviljasupp kinoaga (mahe)</v>
      </c>
      <c r="D56" s="56">
        <v>150</v>
      </c>
      <c r="E56" s="49">
        <f>D56*'Teine 14'!E56/'Teine 14'!D56</f>
        <v>147.58949999999999</v>
      </c>
      <c r="F56" s="49">
        <f>D56*'Teine 14'!F56/'Teine 14'!D56</f>
        <v>21.781500000000001</v>
      </c>
      <c r="G56" s="49">
        <f>D56*'Teine 14'!G56/'Teine 14'!D56</f>
        <v>5.6759999999999993</v>
      </c>
      <c r="H56" s="49">
        <f>D56*'Teine 14'!H56/'Teine 14'!D56</f>
        <v>4.0439999999999996</v>
      </c>
    </row>
    <row r="57" spans="2:8" s="5" customFormat="1">
      <c r="B57" s="23"/>
      <c r="C57" s="81" t="str">
        <f>'Teine 14'!C57</f>
        <v>Kohupiimakreem maasikakisselliga (L)</v>
      </c>
      <c r="D57" s="82">
        <v>100</v>
      </c>
      <c r="E57" s="49">
        <f>D57*'Teine 14'!E57/'Teine 14'!D57</f>
        <v>138</v>
      </c>
      <c r="F57" s="49">
        <f>D57*'Teine 14'!F57/'Teine 14'!D57</f>
        <v>15.9</v>
      </c>
      <c r="G57" s="49">
        <f>D57*'Teine 14'!G57/'Teine 14'!D57</f>
        <v>6.43</v>
      </c>
      <c r="H57" s="49">
        <f>D57*'Teine 14'!H57/'Teine 14'!D57</f>
        <v>3.85</v>
      </c>
    </row>
    <row r="58" spans="2:8">
      <c r="B58" s="40"/>
      <c r="C58" s="81" t="str">
        <f>'Teine 14'!C58</f>
        <v>Pannkook moosiga (G, L)</v>
      </c>
      <c r="D58" s="56">
        <v>100</v>
      </c>
      <c r="E58" s="49">
        <f>D58*'Teine 14'!E58/'Teine 14'!D58</f>
        <v>241</v>
      </c>
      <c r="F58" s="49">
        <f>D58*'Teine 14'!F58/'Teine 14'!D58</f>
        <v>32.5</v>
      </c>
      <c r="G58" s="49">
        <f>D58*'Teine 14'!G58/'Teine 14'!D58</f>
        <v>9.31</v>
      </c>
      <c r="H58" s="49">
        <f>D58*'Teine 14'!H58/'Teine 14'!D58</f>
        <v>6.13</v>
      </c>
    </row>
    <row r="59" spans="2:8">
      <c r="B59" s="40"/>
      <c r="C59" s="136" t="s">
        <v>64</v>
      </c>
      <c r="D59" s="79">
        <v>25</v>
      </c>
      <c r="E59" s="49">
        <v>14.1</v>
      </c>
      <c r="F59" s="49">
        <v>1.22</v>
      </c>
      <c r="G59" s="49">
        <v>0.64</v>
      </c>
      <c r="H59" s="49">
        <v>0.86</v>
      </c>
    </row>
    <row r="60" spans="2:8">
      <c r="B60" s="40"/>
      <c r="C60" s="81" t="str">
        <f>'Teine 14'!C60</f>
        <v>Mahlajook (erinevad maitsed)</v>
      </c>
      <c r="D60" s="56">
        <v>25</v>
      </c>
      <c r="E60" s="49">
        <f>D60*'Teine 14'!E60/'Teine 14'!D60</f>
        <v>12.132200000000001</v>
      </c>
      <c r="F60" s="49">
        <f>D60*'Teine 14'!F60/'Teine 14'!D60</f>
        <v>2.9455</v>
      </c>
      <c r="G60" s="49">
        <f>D60*'Teine 14'!G60/'Teine 14'!D60</f>
        <v>1.2500000000000001E-2</v>
      </c>
      <c r="H60" s="49">
        <f>D60*'Teine 14'!H60/'Teine 14'!D60</f>
        <v>9.0749999999999997E-2</v>
      </c>
    </row>
    <row r="61" spans="2:8">
      <c r="B61" s="40"/>
      <c r="C61" s="81" t="str">
        <f>'Teine 14'!C61</f>
        <v>Joogijogurt R 1,5%, maitsestatud (L)</v>
      </c>
      <c r="D61" s="56">
        <v>25</v>
      </c>
      <c r="E61" s="49">
        <f>D61*'Teine 14'!E61/'Teine 14'!D61</f>
        <v>18.686499999999999</v>
      </c>
      <c r="F61" s="49">
        <f>D61*'Teine 14'!F61/'Teine 14'!D61</f>
        <v>3.0307499999999998</v>
      </c>
      <c r="G61" s="49">
        <f>D61*'Teine 14'!G61/'Teine 14'!D61</f>
        <v>0.375</v>
      </c>
      <c r="H61" s="49">
        <f>D61*'Teine 14'!H61/'Teine 14'!D61</f>
        <v>0.8</v>
      </c>
    </row>
    <row r="62" spans="2:8">
      <c r="B62" s="40"/>
      <c r="C62" s="81" t="str">
        <f>'Teine 14'!C62</f>
        <v>Tee, suhkruta</v>
      </c>
      <c r="D62" s="56">
        <v>50</v>
      </c>
      <c r="E62" s="49">
        <f>D62*'Teine 14'!E62/'Teine 14'!D62</f>
        <v>0.2</v>
      </c>
      <c r="F62" s="49">
        <f>D62*'Teine 14'!F62/'Teine 14'!D62</f>
        <v>0</v>
      </c>
      <c r="G62" s="49">
        <f>D62*'Teine 14'!G62/'Teine 14'!D62</f>
        <v>0</v>
      </c>
      <c r="H62" s="49">
        <f>D62*'Teine 14'!H62/'Teine 14'!D62</f>
        <v>0.05</v>
      </c>
    </row>
    <row r="63" spans="2:8" ht="15.75">
      <c r="B63" s="55"/>
      <c r="C63" s="81" t="str">
        <f>'Teine 14'!C63</f>
        <v>Rukkileiva (3 sorti) - ja sepikutoodete valik  (G)</v>
      </c>
      <c r="D63" s="79">
        <v>50</v>
      </c>
      <c r="E63" s="49">
        <f>D63*'Teine 14'!E63/'Teine 14'!D63</f>
        <v>123.1</v>
      </c>
      <c r="F63" s="49">
        <f>D63*'Teine 14'!F63/'Teine 14'!D63</f>
        <v>26.15</v>
      </c>
      <c r="G63" s="49">
        <f>D63*'Teine 14'!G63/'Teine 14'!D63</f>
        <v>1</v>
      </c>
      <c r="H63" s="49">
        <f>D63*'Teine 14'!H63/'Teine 14'!D63</f>
        <v>3.5750000000000002</v>
      </c>
    </row>
    <row r="64" spans="2:8" ht="15.75">
      <c r="B64" s="55"/>
      <c r="C64" s="81" t="s">
        <v>66</v>
      </c>
      <c r="D64" s="52">
        <v>50</v>
      </c>
      <c r="E64" s="49">
        <f>D64*'Teine 14'!E64/'Teine 14'!D64</f>
        <v>16.2</v>
      </c>
      <c r="F64" s="49">
        <f>D64*'Teine 14'!F64/'Teine 14'!D64</f>
        <v>4.25</v>
      </c>
      <c r="G64" s="49">
        <f>D64*'Teine 14'!G64/'Teine 14'!D64</f>
        <v>0.1</v>
      </c>
      <c r="H64" s="49">
        <f>D64*'Teine 14'!H64/'Teine 14'!D64</f>
        <v>0.3</v>
      </c>
    </row>
    <row r="65" spans="2:8" s="54" customFormat="1" ht="15.75">
      <c r="B65" s="26"/>
      <c r="C65" s="73" t="s">
        <v>7</v>
      </c>
      <c r="D65" s="53"/>
      <c r="E65" s="53">
        <f>SUM(E55:E63)</f>
        <v>774.84820000000013</v>
      </c>
      <c r="F65" s="53">
        <f t="shared" ref="F65:H65" si="3">SUM(F55:F63)</f>
        <v>111.37574999999998</v>
      </c>
      <c r="G65" s="53">
        <f t="shared" si="3"/>
        <v>26.251499999999997</v>
      </c>
      <c r="H65" s="53">
        <f t="shared" si="3"/>
        <v>23.86375</v>
      </c>
    </row>
    <row r="66" spans="2:8" ht="24" customHeight="1">
      <c r="B66" s="21" t="s">
        <v>12</v>
      </c>
      <c r="C66" s="47"/>
      <c r="D66" s="48" t="s">
        <v>1</v>
      </c>
      <c r="E66" s="48" t="s">
        <v>2</v>
      </c>
      <c r="F66" s="48" t="s">
        <v>3</v>
      </c>
      <c r="G66" s="48" t="s">
        <v>4</v>
      </c>
      <c r="H66" s="48" t="s">
        <v>5</v>
      </c>
    </row>
    <row r="67" spans="2:8" ht="15.75" customHeight="1">
      <c r="B67" s="40" t="s">
        <v>6</v>
      </c>
      <c r="C67" s="360" t="str">
        <f>'Teine 14'!C67</f>
        <v>Lõhepasta spinati ja sidruniga (G, L)</v>
      </c>
      <c r="D67" s="56">
        <v>150</v>
      </c>
      <c r="E67" s="358">
        <f>D67*'Teine 14'!E67/'Teine 14'!D67</f>
        <v>234</v>
      </c>
      <c r="F67" s="50">
        <f>D67*'Teine 14'!F67/'Teine 14'!D67</f>
        <v>31.35</v>
      </c>
      <c r="G67" s="50">
        <f>D67*'Teine 14'!G67/'Teine 14'!D67</f>
        <v>6.51</v>
      </c>
      <c r="H67" s="50">
        <f>D67*'Teine 14'!H67/'Teine 14'!D67</f>
        <v>10.98</v>
      </c>
    </row>
    <row r="68" spans="2:8" ht="15.75" customHeight="1">
      <c r="B68" s="40" t="s">
        <v>15</v>
      </c>
      <c r="C68" s="360" t="str">
        <f>'Teine 14'!C68</f>
        <v>Kreemine köögivilja-juustupasta (G, L)</v>
      </c>
      <c r="D68" s="56">
        <v>150</v>
      </c>
      <c r="E68" s="358">
        <f>D68*'Teine 14'!E68/'Teine 14'!D68</f>
        <v>220.5</v>
      </c>
      <c r="F68" s="50">
        <f>D68*'Teine 14'!F68/'Teine 14'!D68</f>
        <v>23.85</v>
      </c>
      <c r="G68" s="50">
        <f>D68*'Teine 14'!G68/'Teine 14'!D68</f>
        <v>10.59</v>
      </c>
      <c r="H68" s="50">
        <f>D68*'Teine 14'!H68/'Teine 14'!D68</f>
        <v>6.18</v>
      </c>
    </row>
    <row r="69" spans="2:8">
      <c r="B69" s="40"/>
      <c r="C69" s="360" t="str">
        <f>'Teine 14'!C69</f>
        <v>Brokoli ja lillkapsas, aurutatud</v>
      </c>
      <c r="D69" s="49">
        <v>50</v>
      </c>
      <c r="E69" s="358">
        <f>D69*'Teine 14'!E69/'Teine 14'!D69</f>
        <v>21.9</v>
      </c>
      <c r="F69" s="50">
        <f>D69*'Teine 14'!F69/'Teine 14'!D69</f>
        <v>2.75</v>
      </c>
      <c r="G69" s="50">
        <f>D69*'Teine 14'!G69/'Teine 14'!D69</f>
        <v>0.24</v>
      </c>
      <c r="H69" s="50">
        <f>D69*'Teine 14'!H69/'Teine 14'!D69</f>
        <v>1.89</v>
      </c>
    </row>
    <row r="70" spans="2:8">
      <c r="B70" s="40"/>
      <c r="C70" s="360" t="str">
        <f>'Teine 14'!C70</f>
        <v>Ürdi-jogurtikaste (L)</v>
      </c>
      <c r="D70" s="49">
        <v>50</v>
      </c>
      <c r="E70" s="358">
        <f>D70*'Teine 14'!E70/'Teine 14'!D70</f>
        <v>44.3</v>
      </c>
      <c r="F70" s="50">
        <f>D70*'Teine 14'!F70/'Teine 14'!D70</f>
        <v>5.6</v>
      </c>
      <c r="G70" s="50">
        <f>D70*'Teine 14'!G70/'Teine 14'!D70</f>
        <v>1.98</v>
      </c>
      <c r="H70" s="50">
        <f>D70*'Teine 14'!H70/'Teine 14'!D70</f>
        <v>0.93300000000000016</v>
      </c>
    </row>
    <row r="71" spans="2:8">
      <c r="B71" s="40"/>
      <c r="C71" s="360" t="str">
        <f>'Teine 14'!C71</f>
        <v>Mahla-õlikaste</v>
      </c>
      <c r="D71" s="49">
        <v>10</v>
      </c>
      <c r="E71" s="358">
        <f>D71*'Teine 14'!E71/'Teine 14'!D71</f>
        <v>64.378799999999998</v>
      </c>
      <c r="F71" s="50">
        <f>D71*'Teine 14'!F71/'Teine 14'!D71</f>
        <v>0.19410000000000002</v>
      </c>
      <c r="G71" s="50">
        <f>D71*'Teine 14'!G71/'Teine 14'!D71</f>
        <v>7.0611000000000006</v>
      </c>
      <c r="H71" s="50">
        <f>D71*'Teine 14'!H71/'Teine 14'!D71</f>
        <v>2.7100000000000003E-2</v>
      </c>
    </row>
    <row r="72" spans="2:8">
      <c r="B72" s="40"/>
      <c r="C72" s="360" t="str">
        <f>'Teine 14'!C72</f>
        <v>Porgandi-melonisalat</v>
      </c>
      <c r="D72" s="49">
        <v>50</v>
      </c>
      <c r="E72" s="358">
        <f>D72*'Teine 14'!E72/'Teine 14'!D72</f>
        <v>24.077999999999996</v>
      </c>
      <c r="F72" s="50">
        <f>D72*'Teine 14'!F72/'Teine 14'!D72</f>
        <v>3.843</v>
      </c>
      <c r="G72" s="50">
        <f>D72*'Teine 14'!G72/'Teine 14'!D72</f>
        <v>1.0840000000000001</v>
      </c>
      <c r="H72" s="50">
        <f>D72*'Teine 14'!H72/'Teine 14'!D72</f>
        <v>0.29399999999999998</v>
      </c>
    </row>
    <row r="73" spans="2:8" ht="15.75">
      <c r="B73" s="55"/>
      <c r="C73" s="360" t="str">
        <f>'Teine 14'!C73</f>
        <v>Kapsas (mahe), peet, roheline hernes</v>
      </c>
      <c r="D73" s="49">
        <v>30</v>
      </c>
      <c r="E73" s="358">
        <f>D73*'Teine 14'!E73/'Teine 14'!D73</f>
        <v>15.995600000000001</v>
      </c>
      <c r="F73" s="50">
        <f>D73*'Teine 14'!F73/'Teine 14'!D73</f>
        <v>3.5040000000000004</v>
      </c>
      <c r="G73" s="50">
        <f>D73*'Teine 14'!G73/'Teine 14'!D73</f>
        <v>0.09</v>
      </c>
      <c r="H73" s="50">
        <f>D73*'Teine 14'!H73/'Teine 14'!D73</f>
        <v>0.91800000000000004</v>
      </c>
    </row>
    <row r="74" spans="2:8" ht="15.75">
      <c r="B74" s="55"/>
      <c r="C74" s="360" t="str">
        <f>'Teine 14'!C74</f>
        <v>Seemnesegu (mahe)</v>
      </c>
      <c r="D74" s="49">
        <v>10</v>
      </c>
      <c r="E74" s="358">
        <f>D74*'Teine 14'!E74/'Teine 14'!D74</f>
        <v>61.163499999999999</v>
      </c>
      <c r="F74" s="50">
        <f>D74*'Teine 14'!F74/'Teine 14'!D74</f>
        <v>1.2975000000000001</v>
      </c>
      <c r="G74" s="50">
        <f>D74*'Teine 14'!G74/'Teine 14'!D74</f>
        <v>5.3405000000000005</v>
      </c>
      <c r="H74" s="50">
        <f>D74*'Teine 14'!H74/'Teine 14'!D74</f>
        <v>2.5525000000000002</v>
      </c>
    </row>
    <row r="75" spans="2:8" ht="15.75">
      <c r="B75" s="55"/>
      <c r="C75" s="81" t="s">
        <v>64</v>
      </c>
      <c r="D75" s="79">
        <v>25</v>
      </c>
      <c r="E75" s="338">
        <v>14.1</v>
      </c>
      <c r="F75" s="49">
        <v>1.22</v>
      </c>
      <c r="G75" s="49">
        <v>0.64</v>
      </c>
      <c r="H75" s="49">
        <v>0.86</v>
      </c>
    </row>
    <row r="76" spans="2:8">
      <c r="B76" s="40"/>
      <c r="C76" s="360" t="str">
        <f>'Teine 14'!C76</f>
        <v>Mahlajook (erinevad maitsed)</v>
      </c>
      <c r="D76" s="49">
        <v>25</v>
      </c>
      <c r="E76" s="358">
        <f>D76*'Teine 14'!E76/'Teine 14'!D76</f>
        <v>12.132200000000001</v>
      </c>
      <c r="F76" s="50">
        <f>D76*'Teine 14'!F76/'Teine 14'!D76</f>
        <v>2.9455</v>
      </c>
      <c r="G76" s="50">
        <f>D76*'Teine 14'!G76/'Teine 14'!D76</f>
        <v>1.2500000000000001E-2</v>
      </c>
      <c r="H76" s="50">
        <f>D76*'Teine 14'!H76/'Teine 14'!D76</f>
        <v>9.0749999999999997E-2</v>
      </c>
    </row>
    <row r="77" spans="2:8">
      <c r="B77" s="40"/>
      <c r="C77" s="360" t="str">
        <f>'Teine 14'!C77</f>
        <v>Joogijogurt R 1,5%, maitsestatud (L)</v>
      </c>
      <c r="D77" s="49">
        <v>25</v>
      </c>
      <c r="E77" s="358">
        <f>D77*'Teine 14'!E77/'Teine 14'!D77</f>
        <v>18.686499999999999</v>
      </c>
      <c r="F77" s="50">
        <f>D77*'Teine 14'!F77/'Teine 14'!D77</f>
        <v>3.0307499999999998</v>
      </c>
      <c r="G77" s="50">
        <f>D77*'Teine 14'!G77/'Teine 14'!D77</f>
        <v>0.375</v>
      </c>
      <c r="H77" s="50">
        <f>D77*'Teine 14'!H77/'Teine 14'!D77</f>
        <v>0.8</v>
      </c>
    </row>
    <row r="78" spans="2:8" ht="15.75">
      <c r="B78" s="55"/>
      <c r="C78" s="360" t="str">
        <f>'Teine 14'!C78</f>
        <v>Tee, suhkruta</v>
      </c>
      <c r="D78" s="79">
        <v>50</v>
      </c>
      <c r="E78" s="358">
        <f>D78*'Teine 14'!E78/'Teine 14'!D78</f>
        <v>0.2</v>
      </c>
      <c r="F78" s="50">
        <f>D78*'Teine 14'!F78/'Teine 14'!D78</f>
        <v>0</v>
      </c>
      <c r="G78" s="50">
        <f>D78*'Teine 14'!G78/'Teine 14'!D78</f>
        <v>0</v>
      </c>
      <c r="H78" s="50">
        <f>D78*'Teine 14'!H78/'Teine 14'!D78</f>
        <v>0.05</v>
      </c>
    </row>
    <row r="79" spans="2:8" ht="15.75">
      <c r="B79" s="55"/>
      <c r="C79" s="360" t="str">
        <f>'Teine 14'!C79</f>
        <v>Rukkileiva (3 sorti) - ja sepikutoodete valik  (G)</v>
      </c>
      <c r="D79" s="51">
        <v>50</v>
      </c>
      <c r="E79" s="358">
        <f>D79*'Teine 14'!E79/'Teine 14'!D79</f>
        <v>123.1</v>
      </c>
      <c r="F79" s="50">
        <f>D79*'Teine 14'!F79/'Teine 14'!D79</f>
        <v>26.15</v>
      </c>
      <c r="G79" s="50">
        <f>D79*'Teine 14'!G79/'Teine 14'!D79</f>
        <v>1</v>
      </c>
      <c r="H79" s="50">
        <f>D79*'Teine 14'!H79/'Teine 14'!D79</f>
        <v>3.5750000000000002</v>
      </c>
    </row>
    <row r="80" spans="2:8" ht="15.75">
      <c r="B80" s="55"/>
      <c r="C80" s="81" t="s">
        <v>38</v>
      </c>
      <c r="D80" s="51">
        <v>50</v>
      </c>
      <c r="E80" s="358">
        <f>D80*'Teine 14'!E80/'Teine 14'!D80</f>
        <v>24.038</v>
      </c>
      <c r="F80" s="50">
        <f>D80*'Teine 14'!F80/'Teine 14'!D80</f>
        <v>6.74</v>
      </c>
      <c r="G80" s="50">
        <f>D80*'Teine 14'!G80/'Teine 14'!D80</f>
        <v>0</v>
      </c>
      <c r="H80" s="50">
        <f>D80*'Teine 14'!H80/'Teine 14'!D80</f>
        <v>0</v>
      </c>
    </row>
    <row r="81" spans="2:8" s="54" customFormat="1" ht="15.75">
      <c r="B81" s="26"/>
      <c r="C81" s="343" t="s">
        <v>7</v>
      </c>
      <c r="D81" s="29"/>
      <c r="E81" s="359">
        <f>SUM(E67:E80)</f>
        <v>878.57259999999997</v>
      </c>
      <c r="F81" s="59">
        <f t="shared" ref="F81:H81" si="4">SUM(F67:F80)</f>
        <v>112.47484999999999</v>
      </c>
      <c r="G81" s="59">
        <f t="shared" si="4"/>
        <v>34.923100000000005</v>
      </c>
      <c r="H81" s="59">
        <f t="shared" si="4"/>
        <v>29.15035</v>
      </c>
    </row>
    <row r="82" spans="2:8" ht="15.75">
      <c r="B82" s="37"/>
      <c r="C82" s="311" t="s">
        <v>13</v>
      </c>
      <c r="D82" s="344"/>
      <c r="E82" s="340">
        <f>AVERAGE(E22,E35,E53,E65,E81)</f>
        <v>743.21337333333349</v>
      </c>
      <c r="F82" s="83">
        <f>AVERAGE(F22,F35,F53,F65,F81)</f>
        <v>109.5449233333333</v>
      </c>
      <c r="G82" s="83">
        <f>AVERAGE(G22,G35,G53,G65,G81)</f>
        <v>23.377180000000003</v>
      </c>
      <c r="H82" s="83">
        <f>AVERAGE(H22,H35,H53,H65,H81)</f>
        <v>25.37989</v>
      </c>
    </row>
    <row r="83" spans="2:8" ht="15.75">
      <c r="B83" s="376" t="s">
        <v>116</v>
      </c>
      <c r="C83" s="376"/>
      <c r="D83" s="376"/>
      <c r="E83" s="84"/>
      <c r="F83" s="84"/>
      <c r="G83" s="84"/>
      <c r="H83" s="84"/>
    </row>
    <row r="84" spans="2:8">
      <c r="B84" s="361" t="s">
        <v>108</v>
      </c>
      <c r="C84" s="361"/>
      <c r="D84" s="361"/>
    </row>
    <row r="85" spans="2:8">
      <c r="B85" s="361" t="s">
        <v>109</v>
      </c>
      <c r="C85" s="361"/>
      <c r="D85" s="361"/>
      <c r="E85" s="4"/>
      <c r="F85" s="4"/>
      <c r="G85" s="4"/>
      <c r="H85" s="46"/>
    </row>
    <row r="86" spans="2:8" ht="33" customHeight="1">
      <c r="B86" s="367" t="s">
        <v>121</v>
      </c>
      <c r="C86" s="367"/>
      <c r="D86" s="367"/>
    </row>
    <row r="87" spans="2:8" ht="15.75">
      <c r="B87" s="362" t="s">
        <v>117</v>
      </c>
      <c r="C87" s="362"/>
      <c r="D87" s="362"/>
    </row>
    <row r="88" spans="2:8">
      <c r="B88" s="245" t="s">
        <v>112</v>
      </c>
      <c r="C88" s="361" t="s">
        <v>115</v>
      </c>
      <c r="D88" s="361"/>
    </row>
    <row r="89" spans="2:8">
      <c r="B89" s="245" t="s">
        <v>113</v>
      </c>
      <c r="C89" s="361" t="s">
        <v>114</v>
      </c>
      <c r="D89" s="361"/>
    </row>
    <row r="90" spans="2:8">
      <c r="B90" s="245" t="s">
        <v>107</v>
      </c>
      <c r="C90" s="361"/>
      <c r="D90" s="361"/>
    </row>
    <row r="91" spans="2:8" ht="15.75">
      <c r="B91" s="362" t="s">
        <v>110</v>
      </c>
      <c r="C91" s="362"/>
      <c r="D91" s="362"/>
    </row>
    <row r="92" spans="2:8">
      <c r="B92" s="361" t="s">
        <v>120</v>
      </c>
      <c r="C92" s="361"/>
      <c r="D92" s="361"/>
    </row>
  </sheetData>
  <mergeCells count="12">
    <mergeCell ref="B1:C4"/>
    <mergeCell ref="D1:D5"/>
    <mergeCell ref="B83:D83"/>
    <mergeCell ref="B84:D84"/>
    <mergeCell ref="B85:D85"/>
    <mergeCell ref="B91:D91"/>
    <mergeCell ref="B92:D92"/>
    <mergeCell ref="B86:D86"/>
    <mergeCell ref="B87:D87"/>
    <mergeCell ref="C88:D88"/>
    <mergeCell ref="C89:D89"/>
    <mergeCell ref="C90:D90"/>
  </mergeCells>
  <pageMargins left="0.7" right="0.7" top="0.75" bottom="0.75" header="0.3" footer="0.3"/>
  <pageSetup paperSize="9" scale="4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7D9C9C6800C459C338440858678F6" ma:contentTypeVersion="7" ma:contentTypeDescription="Create a new document." ma:contentTypeScope="" ma:versionID="7a585f012742f66fea48238c3d7f7e10">
  <xsd:schema xmlns:xsd="http://www.w3.org/2001/XMLSchema" xmlns:xs="http://www.w3.org/2001/XMLSchema" xmlns:p="http://schemas.microsoft.com/office/2006/metadata/properties" xmlns:ns3="6701a4f5-800b-44fa-bf5f-bc261db538fe" xmlns:ns4="f671aa42-d00e-4959-96d4-a1ad1e0c3285" targetNamespace="http://schemas.microsoft.com/office/2006/metadata/properties" ma:root="true" ma:fieldsID="4c477601361a6e8a4b79b32802a34262" ns3:_="" ns4:_="">
    <xsd:import namespace="6701a4f5-800b-44fa-bf5f-bc261db538fe"/>
    <xsd:import namespace="f671aa42-d00e-4959-96d4-a1ad1e0c3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1a4f5-800b-44fa-bf5f-bc261db538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1aa42-d00e-4959-96d4-a1ad1e0c3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701a4f5-800b-44fa-bf5f-bc261db538fe" xsi:nil="true"/>
  </documentManagement>
</p:properties>
</file>

<file path=customXml/itemProps1.xml><?xml version="1.0" encoding="utf-8"?>
<ds:datastoreItem xmlns:ds="http://schemas.openxmlformats.org/officeDocument/2006/customXml" ds:itemID="{4FA7CA1D-E26D-4036-B2A5-E930FE3588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0CD06A-F7A4-4BD0-B647-5192BE085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1a4f5-800b-44fa-bf5f-bc261db538fe"/>
    <ds:schemaRef ds:uri="f671aa42-d00e-4959-96d4-a1ad1e0c3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EEC9C1-A7B3-4CE2-8DEE-D10A6662399B}">
  <ds:schemaRefs>
    <ds:schemaRef ds:uri="6701a4f5-800b-44fa-bf5f-bc261db538fe"/>
    <ds:schemaRef ds:uri="http://purl.org/dc/elements/1.1/"/>
    <ds:schemaRef ds:uri="f671aa42-d00e-4959-96d4-a1ad1e0c3285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Teine 14</vt:lpstr>
      <vt:lpstr>Teine 15</vt:lpstr>
      <vt:lpstr>Teine 17</vt:lpstr>
      <vt:lpstr>Teine 18</vt:lpstr>
      <vt:lpstr>Esimene 14</vt:lpstr>
      <vt:lpstr>Esimene 15</vt:lpstr>
      <vt:lpstr>Esimene 17</vt:lpstr>
      <vt:lpstr>Esimene 18</vt:lpstr>
      <vt:lpstr>Kolmas 14</vt:lpstr>
      <vt:lpstr>Kolmas 15</vt:lpstr>
      <vt:lpstr>Kolmas 17</vt:lpstr>
      <vt:lpstr>Kolmas 18</vt:lpstr>
      <vt:lpstr>'Esimene 14'!Print_Area</vt:lpstr>
      <vt:lpstr>'Esimene 15'!Print_Area</vt:lpstr>
      <vt:lpstr>'Esimene 17'!Print_Area</vt:lpstr>
      <vt:lpstr>'Esimene 18'!Print_Area</vt:lpstr>
      <vt:lpstr>'Kolmas 14'!Print_Area</vt:lpstr>
      <vt:lpstr>'Kolmas 15'!Print_Area</vt:lpstr>
      <vt:lpstr>'Kolmas 17'!Print_Area</vt:lpstr>
      <vt:lpstr>'Kolmas 18'!Print_Area</vt:lpstr>
      <vt:lpstr>'Teine 14'!Print_Area</vt:lpstr>
      <vt:lpstr>'Teine 15'!Print_Area</vt:lpstr>
      <vt:lpstr>'Teine 17'!Print_Area</vt:lpstr>
      <vt:lpstr>'Teine 18'!Print_Area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Terviseinfo.ee</dc:title>
  <dc:subject/>
  <dc:creator>admin</dc:creator>
  <cp:keywords/>
  <dc:description/>
  <cp:lastModifiedBy>Narva</cp:lastModifiedBy>
  <cp:revision/>
  <cp:lastPrinted>2025-03-28T07:13:20Z</cp:lastPrinted>
  <dcterms:created xsi:type="dcterms:W3CDTF">2016-09-13T12:12:48Z</dcterms:created>
  <dcterms:modified xsi:type="dcterms:W3CDTF">2025-03-31T06:52:40Z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0x010100A9D7D9C9C6800C459C338440858678F6</vt:lpwstr>
  </property>
</Properties>
</file>